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h1084\Desktop\Documenti_RI\Periti Esperti\"/>
    </mc:Choice>
  </mc:AlternateContent>
  <bookViews>
    <workbookView xWindow="0" yWindow="0" windowWidth="28800" windowHeight="11700"/>
  </bookViews>
  <sheets>
    <sheet name="Ruolo Periti Esperti PE" sheetId="1" r:id="rId1"/>
  </sheets>
  <calcPr calcId="162913"/>
</workbook>
</file>

<file path=xl/calcChain.xml><?xml version="1.0" encoding="utf-8"?>
<calcChain xmlns="http://schemas.openxmlformats.org/spreadsheetml/2006/main">
  <c r="C68" i="1" l="1"/>
  <c r="M68" i="1"/>
  <c r="C24" i="1"/>
  <c r="C34" i="1"/>
  <c r="C195" i="1"/>
  <c r="C198" i="1"/>
  <c r="C90" i="1"/>
  <c r="C191" i="1"/>
  <c r="C113" i="1"/>
  <c r="C163" i="1"/>
  <c r="C23" i="1"/>
  <c r="C194" i="1"/>
  <c r="C78" i="1"/>
  <c r="C18" i="1"/>
  <c r="C176" i="1"/>
  <c r="C204" i="1"/>
  <c r="C7" i="1"/>
  <c r="C214" i="1"/>
  <c r="C33" i="1"/>
  <c r="C217" i="1"/>
  <c r="C99" i="1"/>
  <c r="C21" i="1"/>
  <c r="C30" i="1"/>
  <c r="C91" i="1"/>
  <c r="C69" i="1"/>
  <c r="C169" i="1"/>
  <c r="C211" i="1"/>
  <c r="C157" i="1"/>
  <c r="C31" i="1"/>
  <c r="C129" i="1"/>
  <c r="C143" i="1"/>
  <c r="C6" i="1"/>
  <c r="C75" i="1"/>
  <c r="C177" i="1"/>
  <c r="C186" i="1"/>
  <c r="C16" i="1"/>
  <c r="M16" i="1"/>
  <c r="C60" i="1"/>
  <c r="C51" i="1"/>
  <c r="C116" i="1"/>
  <c r="C187" i="1"/>
  <c r="C115" i="1"/>
  <c r="C111" i="1"/>
  <c r="C153" i="1"/>
  <c r="C124" i="1"/>
  <c r="M124" i="1"/>
  <c r="C83" i="1"/>
  <c r="C172" i="1"/>
  <c r="C193" i="1"/>
  <c r="C35" i="1"/>
  <c r="C28" i="1"/>
  <c r="C131" i="1"/>
  <c r="C181" i="1"/>
  <c r="C164" i="1"/>
  <c r="C215" i="1"/>
  <c r="C107" i="1"/>
  <c r="C19" i="1"/>
  <c r="C112" i="1"/>
  <c r="C224" i="1"/>
  <c r="C221" i="1"/>
  <c r="C70" i="1"/>
  <c r="C72" i="1"/>
  <c r="C218" i="1"/>
  <c r="C79" i="1"/>
  <c r="C212" i="1"/>
  <c r="C154" i="1"/>
  <c r="M154" i="1"/>
  <c r="C182" i="1"/>
  <c r="C49" i="1"/>
  <c r="M49" i="1"/>
  <c r="C120" i="1"/>
  <c r="C37" i="1"/>
  <c r="C88" i="1"/>
  <c r="C222" i="1"/>
  <c r="C86" i="1"/>
  <c r="C189" i="1"/>
  <c r="C76" i="1"/>
  <c r="C126" i="1"/>
  <c r="C56" i="1"/>
  <c r="C4" i="1"/>
  <c r="C59" i="1"/>
  <c r="C94" i="1"/>
  <c r="C209" i="1"/>
  <c r="C201" i="1"/>
  <c r="C98" i="1"/>
  <c r="M98" i="1"/>
  <c r="U98" i="1"/>
  <c r="C208" i="1"/>
  <c r="C117" i="1"/>
  <c r="C168" i="1"/>
  <c r="C61" i="1"/>
  <c r="C110" i="1"/>
  <c r="C85" i="1"/>
  <c r="C128" i="1"/>
  <c r="C166" i="1"/>
  <c r="C48" i="1"/>
  <c r="C74" i="1"/>
  <c r="C220" i="1"/>
  <c r="C184" i="1"/>
  <c r="C196" i="1"/>
  <c r="C57" i="1"/>
  <c r="C156" i="1"/>
  <c r="C46" i="1"/>
  <c r="C178" i="1"/>
  <c r="M178" i="1"/>
  <c r="C140" i="1"/>
  <c r="C93" i="1"/>
  <c r="C96" i="1"/>
  <c r="C71" i="1"/>
  <c r="C62" i="1"/>
  <c r="C161" i="1"/>
  <c r="C142" i="1"/>
  <c r="C200" i="1"/>
  <c r="M200" i="1"/>
  <c r="C205" i="1"/>
  <c r="C162" i="1"/>
  <c r="C147" i="1"/>
  <c r="C144" i="1"/>
  <c r="C213" i="1"/>
  <c r="C42" i="1"/>
  <c r="C158" i="1"/>
  <c r="C179" i="1"/>
  <c r="C219" i="1"/>
  <c r="M219" i="1"/>
  <c r="C63" i="1"/>
  <c r="C14" i="1"/>
  <c r="C175" i="1"/>
  <c r="C141" i="1"/>
  <c r="C171" i="1"/>
  <c r="C190" i="1"/>
  <c r="C134" i="1"/>
  <c r="C192" i="1"/>
  <c r="C104" i="1"/>
  <c r="C95" i="1"/>
  <c r="C185" i="1"/>
  <c r="C50" i="1"/>
  <c r="C132" i="1"/>
  <c r="C25" i="1"/>
  <c r="C12" i="1"/>
  <c r="C77" i="1"/>
  <c r="C173" i="1"/>
  <c r="C81" i="1"/>
  <c r="C160" i="1"/>
  <c r="C105" i="1"/>
  <c r="C148" i="1"/>
  <c r="C73" i="1"/>
  <c r="M73" i="1"/>
  <c r="U73" i="1"/>
  <c r="C64" i="1"/>
  <c r="C89" i="1"/>
  <c r="M89" i="1"/>
  <c r="C9" i="1"/>
  <c r="C210" i="1"/>
  <c r="M210" i="1"/>
  <c r="C45" i="1"/>
  <c r="M45" i="1"/>
  <c r="C47" i="1"/>
  <c r="C65" i="1"/>
  <c r="C125" i="1"/>
  <c r="C223" i="1"/>
  <c r="C145" i="1"/>
  <c r="M145" i="1"/>
  <c r="C108" i="1"/>
  <c r="C183" i="1"/>
  <c r="M183" i="1"/>
  <c r="C54" i="1"/>
  <c r="C106" i="1"/>
  <c r="C11" i="1"/>
  <c r="C152" i="1"/>
  <c r="C225" i="1"/>
  <c r="C118" i="1"/>
  <c r="C174" i="1"/>
  <c r="C101" i="1"/>
  <c r="M101" i="1"/>
  <c r="C133" i="1"/>
  <c r="C119" i="1"/>
  <c r="M119" i="1"/>
  <c r="C159" i="1"/>
  <c r="C39" i="1"/>
  <c r="C87" i="1"/>
  <c r="C114" i="1"/>
  <c r="C20" i="1"/>
  <c r="C100" i="1"/>
  <c r="C199" i="1"/>
  <c r="C203" i="1"/>
  <c r="C149" i="1"/>
  <c r="C27" i="1"/>
  <c r="M27" i="1"/>
  <c r="C103" i="1"/>
  <c r="C216" i="1"/>
  <c r="C127" i="1"/>
  <c r="C66" i="1"/>
  <c r="C135" i="1"/>
  <c r="C82" i="1"/>
  <c r="C32" i="1"/>
  <c r="C3" i="1"/>
  <c r="C165" i="1"/>
  <c r="C146" i="1"/>
  <c r="C44" i="1"/>
  <c r="C197" i="1"/>
  <c r="C167" i="1"/>
  <c r="C207" i="1"/>
  <c r="C38" i="1"/>
  <c r="C155" i="1"/>
  <c r="C137" i="1"/>
  <c r="C8" i="1"/>
  <c r="C97" i="1"/>
  <c r="C67" i="1"/>
  <c r="C150" i="1"/>
  <c r="C84" i="1"/>
  <c r="C170" i="1"/>
  <c r="C52" i="1"/>
  <c r="C202" i="1"/>
  <c r="C151" i="1"/>
  <c r="C5" i="1"/>
  <c r="C130" i="1"/>
  <c r="C41" i="1"/>
  <c r="C58" i="1"/>
  <c r="C26" i="1"/>
  <c r="C102" i="1"/>
  <c r="C109" i="1"/>
  <c r="C53" i="1"/>
  <c r="C22" i="1"/>
  <c r="C206" i="1"/>
  <c r="C122" i="1"/>
  <c r="C188" i="1"/>
  <c r="C10" i="1"/>
  <c r="C138" i="1"/>
  <c r="C139" i="1"/>
  <c r="C121" i="1"/>
  <c r="C29" i="1"/>
  <c r="C80" i="1"/>
  <c r="C136" i="1"/>
  <c r="C55" i="1"/>
  <c r="C180" i="1"/>
  <c r="C92" i="1"/>
  <c r="C43" i="1"/>
  <c r="C17" i="1"/>
  <c r="C123" i="1"/>
  <c r="C15" i="1"/>
  <c r="M15" i="1"/>
  <c r="U15" i="1"/>
  <c r="AC15" i="1"/>
  <c r="C13" i="1"/>
  <c r="C40" i="1"/>
  <c r="C36" i="1"/>
</calcChain>
</file>

<file path=xl/sharedStrings.xml><?xml version="1.0" encoding="utf-8"?>
<sst xmlns="http://schemas.openxmlformats.org/spreadsheetml/2006/main" count="1093" uniqueCount="556">
  <si>
    <t>PE/A/31</t>
  </si>
  <si>
    <t>DE STEFANIS ADA CLEMENTINA</t>
  </si>
  <si>
    <t>IX - MECCANICA-ELETTROTECNICA-OTTICA E PREZIOSI</t>
  </si>
  <si>
    <t>O24 IMPIANTI ELETTROTECNICI</t>
  </si>
  <si>
    <t>XXII - ATTIVITA' VARIE</t>
  </si>
  <si>
    <t>007 TRIBUTI</t>
  </si>
  <si>
    <t>PE/A/53</t>
  </si>
  <si>
    <t>BRANDIMARTE PIERO</t>
  </si>
  <si>
    <t>PE/A/54</t>
  </si>
  <si>
    <t>CASTIGLIONE ALFREDO</t>
  </si>
  <si>
    <t>PE/A/62</t>
  </si>
  <si>
    <t>SANITA' ANTONIO</t>
  </si>
  <si>
    <t>PE/A/65</t>
  </si>
  <si>
    <t>SANTURBANO RANIERO</t>
  </si>
  <si>
    <t>PE/A/67</t>
  </si>
  <si>
    <t>DI ZACOMO EGIDIO</t>
  </si>
  <si>
    <t>009 CONTRATTI DI LAVORO</t>
  </si>
  <si>
    <t>013 GESTIONE DI SERVIZI</t>
  </si>
  <si>
    <t>PE/A/70</t>
  </si>
  <si>
    <t>ROMAGNOLI CANDIDA</t>
  </si>
  <si>
    <t>PE/A/91</t>
  </si>
  <si>
    <t>IVONE MASSIMO</t>
  </si>
  <si>
    <t>PE/A/95</t>
  </si>
  <si>
    <t>PAPARELLA LUIGI</t>
  </si>
  <si>
    <t>PE/A/102</t>
  </si>
  <si>
    <t>BOZZI ISIDO MARIO</t>
  </si>
  <si>
    <t>PE/A/110</t>
  </si>
  <si>
    <t>SALVATORE NELLO</t>
  </si>
  <si>
    <t>PE/A/111</t>
  </si>
  <si>
    <t>DI GIAMPAOLO PASQUALE</t>
  </si>
  <si>
    <t>PE/A/115</t>
  </si>
  <si>
    <t>BERNARDI BERNARDO</t>
  </si>
  <si>
    <t>PE/A/117</t>
  </si>
  <si>
    <t>PIERMATTEI ALESSANDRO</t>
  </si>
  <si>
    <t>PE/A/121</t>
  </si>
  <si>
    <t>SERAFINI PIERLUIGI</t>
  </si>
  <si>
    <t>PE/A/123</t>
  </si>
  <si>
    <t>ALIANO GIUSEPPE</t>
  </si>
  <si>
    <t>PE/A/135</t>
  </si>
  <si>
    <t>TARABORRELLI PATRIZIA</t>
  </si>
  <si>
    <t>PE/A/136</t>
  </si>
  <si>
    <t>CASSIANI ANTONELLO</t>
  </si>
  <si>
    <t>PE/A/139</t>
  </si>
  <si>
    <t>TORTI UGO</t>
  </si>
  <si>
    <t>PE/A/141</t>
  </si>
  <si>
    <t>FRACCASTORO GIANFRANCO</t>
  </si>
  <si>
    <t>PE/A/142</t>
  </si>
  <si>
    <t>BOLOGNANI FRANCESCA</t>
  </si>
  <si>
    <t>001 LINGUE STRANIERE (TRADUTTORI ED INTERPRETI)</t>
  </si>
  <si>
    <t>PE/A/146</t>
  </si>
  <si>
    <t>CARAPUCCI ENNIO</t>
  </si>
  <si>
    <t>PE/A/150</t>
  </si>
  <si>
    <t>DIODATI CARLO</t>
  </si>
  <si>
    <t>PE/A/163</t>
  </si>
  <si>
    <t>DELLE MONACHE FERNANDO</t>
  </si>
  <si>
    <t>004 SCRITTURE CONTABILI</t>
  </si>
  <si>
    <t>PE/A/171</t>
  </si>
  <si>
    <t>PERLINO ANTONELLA</t>
  </si>
  <si>
    <t>PE/A/178</t>
  </si>
  <si>
    <t>SPADA MARIA</t>
  </si>
  <si>
    <t>PE/A/180</t>
  </si>
  <si>
    <t>PAGGETTI FRANCESCO</t>
  </si>
  <si>
    <t>PE/A/181</t>
  </si>
  <si>
    <t>CARUSI MARIA AUSILIA</t>
  </si>
  <si>
    <t>PE/A/184</t>
  </si>
  <si>
    <t>MAGLIANI MAURIZIO</t>
  </si>
  <si>
    <t>PE/A/186</t>
  </si>
  <si>
    <t>MENGHINI FABIANA</t>
  </si>
  <si>
    <t>PE/A/192</t>
  </si>
  <si>
    <t>ALBI ROBERTO</t>
  </si>
  <si>
    <t>PE/A/194</t>
  </si>
  <si>
    <t>DI DONATO LORENZO</t>
  </si>
  <si>
    <t>PE/A/195</t>
  </si>
  <si>
    <t>PISCIONE GIUSEPPE</t>
  </si>
  <si>
    <t>PE/A/196</t>
  </si>
  <si>
    <t>RECINELLA MARCELLO</t>
  </si>
  <si>
    <t>PE/A/200</t>
  </si>
  <si>
    <t>BALLONE FERNANDO</t>
  </si>
  <si>
    <t>XX - PREVIDENZA E CREDITO</t>
  </si>
  <si>
    <t>2D LIQUIDAZIONE DANNI AGRICOLI (GRANDINE)</t>
  </si>
  <si>
    <t>006 OFFICINE MECCANICHE</t>
  </si>
  <si>
    <t>041 AUTOMOBILI, AUTOCARRI</t>
  </si>
  <si>
    <t>042 CARROZZERIE ED ACCESSORI</t>
  </si>
  <si>
    <t>043 MOTOCICLI E CICLI</t>
  </si>
  <si>
    <t>044 TRATTORI AGRICOLI E STRADALI</t>
  </si>
  <si>
    <t>PE/A/205</t>
  </si>
  <si>
    <t>D'ANDREA GRAZIELLA</t>
  </si>
  <si>
    <t>PE/A/220</t>
  </si>
  <si>
    <t>CORSI LUIGI</t>
  </si>
  <si>
    <t>PE/A/221</t>
  </si>
  <si>
    <t>LANFALONI LUCIO</t>
  </si>
  <si>
    <t>PE/A/222</t>
  </si>
  <si>
    <t>RECLAMA GIACOMO</t>
  </si>
  <si>
    <t>PE/A/226</t>
  </si>
  <si>
    <t>KULIS MARZENA</t>
  </si>
  <si>
    <t>PE/A/228</t>
  </si>
  <si>
    <t>ITALIANI LUIGI</t>
  </si>
  <si>
    <t>PE/A/229</t>
  </si>
  <si>
    <t>NUNZIATO POMPEO</t>
  </si>
  <si>
    <t>PE/A/235</t>
  </si>
  <si>
    <t>LEUZZI MARIA PIA</t>
  </si>
  <si>
    <t>006 DATTILOGRAFIA</t>
  </si>
  <si>
    <t>PE/A/236</t>
  </si>
  <si>
    <t>DI MARZIO GIOACCHINO</t>
  </si>
  <si>
    <t>PE/A/240</t>
  </si>
  <si>
    <t>PETRINI ROBERTO</t>
  </si>
  <si>
    <t>PE/A/241</t>
  </si>
  <si>
    <t>ROSSI TIZIANA</t>
  </si>
  <si>
    <t>PE/A/243</t>
  </si>
  <si>
    <t>CAVUTA GIACOMO</t>
  </si>
  <si>
    <t>PE/A/245</t>
  </si>
  <si>
    <t>CANTA FRANCESCO</t>
  </si>
  <si>
    <t>PE/A/246</t>
  </si>
  <si>
    <t>MANGIFESTA MARIA</t>
  </si>
  <si>
    <t>PE/A/250</t>
  </si>
  <si>
    <t>POMPOSO TIZIANO</t>
  </si>
  <si>
    <t>PE/A/251</t>
  </si>
  <si>
    <t>PARTENZA GIULIANA</t>
  </si>
  <si>
    <t>PE/A/252</t>
  </si>
  <si>
    <t>TIERI ANDREA</t>
  </si>
  <si>
    <t>PE/A/253</t>
  </si>
  <si>
    <t>GUARDIANO ANNA MARIA</t>
  </si>
  <si>
    <t>PE/A/256</t>
  </si>
  <si>
    <t>BEVILACQUA FABRIZIO</t>
  </si>
  <si>
    <t>PE/A/258</t>
  </si>
  <si>
    <t>IVONE MARCELLO</t>
  </si>
  <si>
    <t>PE/A/259</t>
  </si>
  <si>
    <t>ZAPPITELLI PATRIZIA</t>
  </si>
  <si>
    <t>PE/A/260</t>
  </si>
  <si>
    <t>VERTICCHIO MARCELLO</t>
  </si>
  <si>
    <t>PE/A/271</t>
  </si>
  <si>
    <t>DELLE MONACHE RENZO</t>
  </si>
  <si>
    <t>PE/A/274</t>
  </si>
  <si>
    <t>DI BIASE AURORA</t>
  </si>
  <si>
    <t>PE/A/275</t>
  </si>
  <si>
    <t>TRICCA IULIANA</t>
  </si>
  <si>
    <t>PE/A/280</t>
  </si>
  <si>
    <t>DI GIANVINCENZO DEBORA</t>
  </si>
  <si>
    <t>PE/A/283</t>
  </si>
  <si>
    <t>STROPPA MARIARITA</t>
  </si>
  <si>
    <t>PE/A/287</t>
  </si>
  <si>
    <t>OCCHIONERO ANTONIO</t>
  </si>
  <si>
    <t>023 ELETTROCHIMICA, ACCUMULATORI A PILE</t>
  </si>
  <si>
    <t>024 IMPIANTI ELETTROTECNICI, OFFICINE ELETTROTECNICHE ED ELETTROCHIMICHE</t>
  </si>
  <si>
    <t>025 RADIO ED ACCESSORI</t>
  </si>
  <si>
    <t>026 TELEFONI, TELEGRAFI ED APPARECCHI INERENTI</t>
  </si>
  <si>
    <t>027 MATERIALE ELETTRICO (ILLUMINAZIONE ED APPLICAZIONI DOMESTICHE)</t>
  </si>
  <si>
    <t>028 APPARECCHI ELETTROMEDICALI, RADIOLOGICI, ATTREZZI IMPIANTI SCIENTIFICI</t>
  </si>
  <si>
    <t>017 ESPERTI IN SISTEMI DI PREVENZIONE DEL CRIMINE</t>
  </si>
  <si>
    <t>PE/A/288</t>
  </si>
  <si>
    <t>PROSPERI PAOLO</t>
  </si>
  <si>
    <t>PE/A/294</t>
  </si>
  <si>
    <t>COPPOLA UGO</t>
  </si>
  <si>
    <t>PE/A/305</t>
  </si>
  <si>
    <t>LAZAREVIC PERSIDA</t>
  </si>
  <si>
    <t>PE/A/309</t>
  </si>
  <si>
    <t>CENTORAME MARCO</t>
  </si>
  <si>
    <t>PE/A/312</t>
  </si>
  <si>
    <t>DI SCIPIO GABRIELE</t>
  </si>
  <si>
    <t>1 TECNICA ASSICURATIVA (ESCLUSE ATTIVITA' LEGGE 166/1992)</t>
  </si>
  <si>
    <t>2A LIQUIDAZIONE DANNI INCENDI (ESCLUSE ATTIVITA' LEGGE 166/1992)</t>
  </si>
  <si>
    <t>2B LIQUIDAZIONE DANNI FURTI (ESCLUSE ATTIVITA' LEGGE 166/1992)</t>
  </si>
  <si>
    <t>2E LIQUIDAZIONE DANNI BESTIAME</t>
  </si>
  <si>
    <t>PE/A/315</t>
  </si>
  <si>
    <t>VIANT GOMEZ JENNY</t>
  </si>
  <si>
    <t>PE/A/319</t>
  </si>
  <si>
    <t>DI PROSPERO MARIA LUISA</t>
  </si>
  <si>
    <t>PE/A/320</t>
  </si>
  <si>
    <t>ROCCETTI ANTONELLA</t>
  </si>
  <si>
    <t>PE/A/321</t>
  </si>
  <si>
    <t>DI DONATO RITA</t>
  </si>
  <si>
    <t>PE/A/325</t>
  </si>
  <si>
    <t>LOMMA LAURA</t>
  </si>
  <si>
    <t>PE/A/327</t>
  </si>
  <si>
    <t>D'ALESSANDRO MILA</t>
  </si>
  <si>
    <t>PE/A/333</t>
  </si>
  <si>
    <t>ADORANTE FLORINDO</t>
  </si>
  <si>
    <t>XIV - ACQUA-GAS-ELETTRICITA'</t>
  </si>
  <si>
    <t>005 IMPIANTI DI RISCALDAMENTO</t>
  </si>
  <si>
    <t>PE/A/337</t>
  </si>
  <si>
    <t>D'AMICO ELISABETTA</t>
  </si>
  <si>
    <t>002 PERITI CALLIGRAFI</t>
  </si>
  <si>
    <t>020 GRAFOLOGIA</t>
  </si>
  <si>
    <t>PE/A/339</t>
  </si>
  <si>
    <t>FELICIANI ALFONSO</t>
  </si>
  <si>
    <t>XIII - COSTRUZIONI EDILI</t>
  </si>
  <si>
    <t>001 COSTRUZIONI PER USO ABITAZIONE</t>
  </si>
  <si>
    <t>002 COSTRUZIONI PER USO INDUSTRIALE</t>
  </si>
  <si>
    <t>003 COSTRUZIONI PER USO AGRICOLO</t>
  </si>
  <si>
    <t>004 COSTRUZIONI IDRAULICHE</t>
  </si>
  <si>
    <t>005 COSTRUZIONI IN CEMENTO ARMATO</t>
  </si>
  <si>
    <t>006 COSTRUZIONI STRADALI E FERROVIARIE</t>
  </si>
  <si>
    <t>PE/A/343</t>
  </si>
  <si>
    <t>SONNI PAOLO</t>
  </si>
  <si>
    <t>PE/A/346</t>
  </si>
  <si>
    <t>SCIARRA TEOFILO</t>
  </si>
  <si>
    <t>012 COMMISSIONI E RAPPRESENTANZE</t>
  </si>
  <si>
    <t>PE/A/349</t>
  </si>
  <si>
    <t>FOSALAU DANIELA</t>
  </si>
  <si>
    <t>001 TRADUTTORI ED INTERPRETI LINGUA RUMENA</t>
  </si>
  <si>
    <t>001 TRADUTTORI ED INTERPRETI LINGUA MOLDAVA</t>
  </si>
  <si>
    <t>PE/A/350</t>
  </si>
  <si>
    <t>SLAWINSKA NINA</t>
  </si>
  <si>
    <t>PE/A/351</t>
  </si>
  <si>
    <t>LASCU MIHAELA ANCA</t>
  </si>
  <si>
    <t>PE/A/353</t>
  </si>
  <si>
    <t>PERFETTO SIMONLUCA</t>
  </si>
  <si>
    <t>023 NUMISMATICA</t>
  </si>
  <si>
    <t>PE/A/354</t>
  </si>
  <si>
    <t>D'ANTONIO GIULIO</t>
  </si>
  <si>
    <t>021 CONDUZIONE E AMMINISTRAZIONE DEI BENI IMMOBILI E CONDOMINI</t>
  </si>
  <si>
    <t>PE/A/356</t>
  </si>
  <si>
    <t>IONESCU MELANIA GEORGETA</t>
  </si>
  <si>
    <t>PE/A/359</t>
  </si>
  <si>
    <t>DI PROFIO ASSUNTA LUCIA</t>
  </si>
  <si>
    <t>PE/A/360</t>
  </si>
  <si>
    <t>MAGGI FABIO</t>
  </si>
  <si>
    <t>004 SCRITTURE</t>
  </si>
  <si>
    <t>PE/A/362</t>
  </si>
  <si>
    <t>PAVLOVA MARIA</t>
  </si>
  <si>
    <t>PE/A/363</t>
  </si>
  <si>
    <t>COLUMBARO DONATO</t>
  </si>
  <si>
    <t>PE/A/369</t>
  </si>
  <si>
    <t>DI CLEMENTE MARIACRISTINA</t>
  </si>
  <si>
    <t>PE/A/371</t>
  </si>
  <si>
    <t>VALENTINI MARIA GRAZIA</t>
  </si>
  <si>
    <t>PE/A/374</t>
  </si>
  <si>
    <t>RADIC VALENTINA</t>
  </si>
  <si>
    <t>PE/A/377</t>
  </si>
  <si>
    <t>SANSO' ILARIA</t>
  </si>
  <si>
    <t>PE/A/379</t>
  </si>
  <si>
    <t>D'ALIMONTE DONATELLA</t>
  </si>
  <si>
    <t>PE/A/383</t>
  </si>
  <si>
    <t>ORTOLANO DAVIDE</t>
  </si>
  <si>
    <t>025 INFORMATICA-SISTEMI INFORMATIVI-SOFTWARE-HARDWARE</t>
  </si>
  <si>
    <t>PE/A/384</t>
  </si>
  <si>
    <t>COLANGELO GIOVANNI</t>
  </si>
  <si>
    <t>3 OPERAZIONI PRESSO INTERMEDIARI FINANZIARI ED IN BANCA</t>
  </si>
  <si>
    <t>PE/A/386</t>
  </si>
  <si>
    <t>PITUCCI ULISSE</t>
  </si>
  <si>
    <t>007 TERRENI FABBRICABILI</t>
  </si>
  <si>
    <t>011 MEDIATORATO</t>
  </si>
  <si>
    <t>024 PERITI IN STIMA E VALUTAZIONE DI IMMOBILI</t>
  </si>
  <si>
    <t>PE/A/387</t>
  </si>
  <si>
    <t>MASSACESE LORENZO</t>
  </si>
  <si>
    <t>PE/A/388</t>
  </si>
  <si>
    <t>FARETINA STEFANO</t>
  </si>
  <si>
    <t>PE/A/389</t>
  </si>
  <si>
    <t>FINOCCHIO MONICA</t>
  </si>
  <si>
    <t>PE/A/390</t>
  </si>
  <si>
    <t>D'EMILIO CHRISTIAN</t>
  </si>
  <si>
    <t>035 PREZIOSI (OREFICERIA, GIOIELLERIA, ARGENTERIA E OROLOGERIA)</t>
  </si>
  <si>
    <t>PE/A/392</t>
  </si>
  <si>
    <t>DE CONO ELIO</t>
  </si>
  <si>
    <t>PE/A/399</t>
  </si>
  <si>
    <t>PALUDI MARIO</t>
  </si>
  <si>
    <t>PE/A/400</t>
  </si>
  <si>
    <t>MAXIM CARMEN AURORA</t>
  </si>
  <si>
    <t>PE/A/401</t>
  </si>
  <si>
    <t>SCIARRA MAURIZIO</t>
  </si>
  <si>
    <t>XVII - COMUNICAZIONI INTERNE</t>
  </si>
  <si>
    <t>1B SPEDIZIONI E TRASPORTI MARITTIMI E DI NAVIGAZIONE</t>
  </si>
  <si>
    <t>XXI - ATTIVITA' MARITTIME, AEREE E DI NAVIGAZIONE INTERNA</t>
  </si>
  <si>
    <t>001 NAUTICA (CONDOTTA DELLA NAVIGAZIONE,ATTREZZATURA E MANOVRA DELLE NAVI)</t>
  </si>
  <si>
    <t>002 NAVI GALLEGGIANTI IN GENERE(COSTRUZIONI,PICCHETTAGGIO,CARENAGGIO ECC.)</t>
  </si>
  <si>
    <t>003 PORTUALI (TRAFFICO PORTUALE, MISURATORI DI BORDO ECC.)</t>
  </si>
  <si>
    <t>004 AVARIE, SCAFI ED APPARECCHI MOTORI</t>
  </si>
  <si>
    <t>005 PERDITE E DANNI DERIVANTI DA AVARIE MARITTIME</t>
  </si>
  <si>
    <t>007 NAVIGLIO DA DIPORTO (COSTRUZIONE,ASSISTENZA,MANUTENZIONE,ESERCIZIO)</t>
  </si>
  <si>
    <t>PE/A/402</t>
  </si>
  <si>
    <t>SERRA BARBARA</t>
  </si>
  <si>
    <t>PE/A/404</t>
  </si>
  <si>
    <t>PAPA MANUELA</t>
  </si>
  <si>
    <t>003 ANTICHITA', OGGETTI D'ARTE</t>
  </si>
  <si>
    <t>PE/A/407</t>
  </si>
  <si>
    <t>MINIACI SIMONETTA</t>
  </si>
  <si>
    <t>PE/A/409</t>
  </si>
  <si>
    <t>MICATI GIOVANNI</t>
  </si>
  <si>
    <t>PE/A/410</t>
  </si>
  <si>
    <t>SUESCUN JANNY</t>
  </si>
  <si>
    <t>PE/A/411</t>
  </si>
  <si>
    <t>CHITU ALINA MARINA</t>
  </si>
  <si>
    <t>PE/A/412</t>
  </si>
  <si>
    <t>PAGLIARICCIA TONI</t>
  </si>
  <si>
    <t>PE/A/413</t>
  </si>
  <si>
    <t>POHJOLAINEN PIA</t>
  </si>
  <si>
    <t>PE/A/414</t>
  </si>
  <si>
    <t>UBERTI GABRIELE</t>
  </si>
  <si>
    <t>001 MACCHINE IDRAULICHE ED A VAPORE (CALDAIE, POMPE, ELETTROPOMPE, ECC.)</t>
  </si>
  <si>
    <t>003 VENTILATORI E ASPIRATORI (CONDIZIONATORI D'ARIA)</t>
  </si>
  <si>
    <t>PE/A/415</t>
  </si>
  <si>
    <t>DE ILIO ALESSIA GIUSEPPINA</t>
  </si>
  <si>
    <t>PE/A/421</t>
  </si>
  <si>
    <t>BALAN MARIANA</t>
  </si>
  <si>
    <t>PE/A/424</t>
  </si>
  <si>
    <t>PICCIRILLI ELENA VITTORIA</t>
  </si>
  <si>
    <t>PE/A/427</t>
  </si>
  <si>
    <t>MAVADDAT MARYAM</t>
  </si>
  <si>
    <t>PE/A/429</t>
  </si>
  <si>
    <t>PETEAN MIHAELA CRISTINA</t>
  </si>
  <si>
    <t>PE/A/431</t>
  </si>
  <si>
    <t>RODRIGUEZ GUILABERT IGNACIA MARIA</t>
  </si>
  <si>
    <t>PE/A/432</t>
  </si>
  <si>
    <t>MANUPPELLA FABIO</t>
  </si>
  <si>
    <t>PE/A/435</t>
  </si>
  <si>
    <t>ROSATO VINCENZO</t>
  </si>
  <si>
    <t>PE/A/437</t>
  </si>
  <si>
    <t>GIORDANO AVIO</t>
  </si>
  <si>
    <t>PE/A/438</t>
  </si>
  <si>
    <t>FILIPPONE MANILA</t>
  </si>
  <si>
    <t>PE/A/439</t>
  </si>
  <si>
    <t>RAULLI MARIO ANTONIO</t>
  </si>
  <si>
    <t>PE/A/442</t>
  </si>
  <si>
    <t>CORDISCO RAFFAELLA</t>
  </si>
  <si>
    <t>001 TRADUTTORI ED INTERPRETI LINGUA FRANCESE</t>
  </si>
  <si>
    <t>PE/A/444</t>
  </si>
  <si>
    <t>MANNIELLO MARIATERESA</t>
  </si>
  <si>
    <t>PE/A/447</t>
  </si>
  <si>
    <t>BRUNARSKA OLENA</t>
  </si>
  <si>
    <t>001 TRADUTTORI ED INTERPRETI LINGUA UCRAINA</t>
  </si>
  <si>
    <t>001 TRADUTTORI ED INTERPRETI LINGUA RUSSA</t>
  </si>
  <si>
    <t>PE/A/450</t>
  </si>
  <si>
    <t>ARIOSTO CARLO</t>
  </si>
  <si>
    <t>PE/A/452</t>
  </si>
  <si>
    <t>DI FELICE PIERO</t>
  </si>
  <si>
    <t>PE/A/453</t>
  </si>
  <si>
    <t>PETROVIC GORDANA</t>
  </si>
  <si>
    <t>001 TRADUTTORI ED INTERPRETI LINGUA SERBA</t>
  </si>
  <si>
    <t>001 TRADUTTORI ED INTERPRETI LINGUA BOSNIACA</t>
  </si>
  <si>
    <t>001 TRADUTTORI ED INTERPRETI LINGUA MONTENEGRINA</t>
  </si>
  <si>
    <t>001 TRADUTTORI ED INTERPRETI LINGUA CROATA</t>
  </si>
  <si>
    <t>PE/A/454</t>
  </si>
  <si>
    <t>DI LUIGI SABINA</t>
  </si>
  <si>
    <t>001 TRADUTTORI ED INTERPRETI LINGUA INGLESE</t>
  </si>
  <si>
    <t>PE/A/457</t>
  </si>
  <si>
    <t>PALMERIO MARCELLO</t>
  </si>
  <si>
    <t>PE/A/458</t>
  </si>
  <si>
    <t>GIZZI SALVATORE</t>
  </si>
  <si>
    <t>PE/A/459</t>
  </si>
  <si>
    <t>MINICUCCI PIETRO</t>
  </si>
  <si>
    <t>PE/A/460</t>
  </si>
  <si>
    <t>DI BLASIO PAOLO</t>
  </si>
  <si>
    <t>054 MATERIALE AD USO DI CANTIERE E DI STABILIMENTI NAVALI E FLUVIALI</t>
  </si>
  <si>
    <t>055 MATERIALE, ARMAMENTI ED ATTREZZATURE NAUTICHE IN GENERE</t>
  </si>
  <si>
    <t>1E SPEDIZIONI E TRASPORTI AEREI</t>
  </si>
  <si>
    <t>006 AERONAUTICA (CONDOTTA DELLA NAVIGAZIONE, ATTREZZATURA/MANOVRA AEREI)</t>
  </si>
  <si>
    <t>PE/A/462</t>
  </si>
  <si>
    <t>DE LUCA LUCIANO</t>
  </si>
  <si>
    <t>001 TRADUTTORI ED INTERPRETI LINGUA SPAGNOLA</t>
  </si>
  <si>
    <t>PE/A/464</t>
  </si>
  <si>
    <t>DI TOMMASO FRANCESCO</t>
  </si>
  <si>
    <t>001 TRADUTTORI ED INTERPRETI LINGUA PORTOGHESE</t>
  </si>
  <si>
    <t>PE/A/465</t>
  </si>
  <si>
    <t>ANGELUCCI ERMANNA</t>
  </si>
  <si>
    <t>PE/A/467</t>
  </si>
  <si>
    <t>SORRENTI CHIARA</t>
  </si>
  <si>
    <t>001 TRADUTTORI ED INTERPRETI LINGUA ARABA</t>
  </si>
  <si>
    <t>PE/A/469</t>
  </si>
  <si>
    <t>COLAGRANDE MONTRELLA EMANUELA</t>
  </si>
  <si>
    <t>PE/A/472</t>
  </si>
  <si>
    <t>COLELLA MIRIANA</t>
  </si>
  <si>
    <t>PE/A/474</t>
  </si>
  <si>
    <t>DE LUCA ROSA</t>
  </si>
  <si>
    <t>PE/A/475</t>
  </si>
  <si>
    <t>LIHOSITOVA LUBOSLAVA</t>
  </si>
  <si>
    <t>001 TRADUTTORI ED INTERPRETI LINGUA POLACCA</t>
  </si>
  <si>
    <t>001 TRADUTTORI ED INTERPRETI LINGUA CECA</t>
  </si>
  <si>
    <t>001 TRADUTTORI ED INTERPRETI LINGUA SLOVACCA</t>
  </si>
  <si>
    <t>PE/A/476</t>
  </si>
  <si>
    <t>ZAAMI SABRINA</t>
  </si>
  <si>
    <t>PE/A/481</t>
  </si>
  <si>
    <t>MIGHIU ANDREEA</t>
  </si>
  <si>
    <t>PE/A/482</t>
  </si>
  <si>
    <t>GUSEVA NATALIA</t>
  </si>
  <si>
    <t>PE/A/483</t>
  </si>
  <si>
    <t>PUCCILLI ILARIA</t>
  </si>
  <si>
    <t>PE/A/485</t>
  </si>
  <si>
    <t>D'ADAMO ROSANNA</t>
  </si>
  <si>
    <t>PE/A/486</t>
  </si>
  <si>
    <t>GRIFONE ESTER</t>
  </si>
  <si>
    <t>PE/A/487</t>
  </si>
  <si>
    <t>ARIESANU RODICA ELENA</t>
  </si>
  <si>
    <t>PE/A/489</t>
  </si>
  <si>
    <t>NICOLAESCU LAURA MARCELA</t>
  </si>
  <si>
    <t>PE/A/490</t>
  </si>
  <si>
    <t>ZUCARO ROSARIA</t>
  </si>
  <si>
    <t>PE/A/491</t>
  </si>
  <si>
    <t>LATTANZIO NADIA</t>
  </si>
  <si>
    <t>PE/A/492</t>
  </si>
  <si>
    <t>PEZZELLA GIUSEPPE</t>
  </si>
  <si>
    <t>PE/A/493</t>
  </si>
  <si>
    <t>GIANCATERINO GIANFRANCO</t>
  </si>
  <si>
    <t>014 FILATELIA</t>
  </si>
  <si>
    <t>PE/A/502</t>
  </si>
  <si>
    <t>MANTERO MORTILLARO TANIA</t>
  </si>
  <si>
    <t>PE/A/503</t>
  </si>
  <si>
    <t>LAVALLE LUIGI</t>
  </si>
  <si>
    <t>053 ARMI E MUNIZIONI</t>
  </si>
  <si>
    <t>X - CHIMICA</t>
  </si>
  <si>
    <t>006 ESPLOSIVI</t>
  </si>
  <si>
    <t>PE/A/506</t>
  </si>
  <si>
    <t>PALENA ANTONIO</t>
  </si>
  <si>
    <t>013 GESTIONE SERVIZI DI SICUREZZA</t>
  </si>
  <si>
    <t>PE/A/507</t>
  </si>
  <si>
    <t>CESARI ALBERTO</t>
  </si>
  <si>
    <t>PE/A/508</t>
  </si>
  <si>
    <t>DI QUINZIO GIGLIOLA</t>
  </si>
  <si>
    <t>PE/A/509</t>
  </si>
  <si>
    <t>KRAHMALYUK OLGA VALENTINOVNA</t>
  </si>
  <si>
    <t>001 TRADUTTORI ED INTERPRETI LINGUA BULGARA</t>
  </si>
  <si>
    <t>PE/A/512</t>
  </si>
  <si>
    <t>BIONDI MAURIZIO</t>
  </si>
  <si>
    <t>PE/A/514</t>
  </si>
  <si>
    <t>FUCCI ALESSANDRO</t>
  </si>
  <si>
    <t>PE/A/515</t>
  </si>
  <si>
    <t>SAVINO GIANCARLO</t>
  </si>
  <si>
    <t>PE/A/516</t>
  </si>
  <si>
    <t>SCORCIA ALESSANDRA</t>
  </si>
  <si>
    <t>010 SCRITTURE ANTICHE ED ARALDICHE (PALEOGRAFIA, DIPLOMATICA ECC.)</t>
  </si>
  <si>
    <t>PE/A/518</t>
  </si>
  <si>
    <t>MORENA MARCO</t>
  </si>
  <si>
    <t>PE/A/523</t>
  </si>
  <si>
    <t>CAMPANARO ANDREA</t>
  </si>
  <si>
    <t>001 IMPIANTI GAS</t>
  </si>
  <si>
    <t>003 IMPIANTI ELETTRICI</t>
  </si>
  <si>
    <t>PE/A/526</t>
  </si>
  <si>
    <t>GIANSANTE ROMINA</t>
  </si>
  <si>
    <t>PE/A/528</t>
  </si>
  <si>
    <t>TORO SERENA</t>
  </si>
  <si>
    <t>PE/A/529</t>
  </si>
  <si>
    <t>LUSHNIKOVA ANASTASIA</t>
  </si>
  <si>
    <t>PE/A/532</t>
  </si>
  <si>
    <t>DE RUBEIS CHIARA</t>
  </si>
  <si>
    <t>PE/A/535</t>
  </si>
  <si>
    <t>MARCHAN ZULLY DEL VALLE</t>
  </si>
  <si>
    <t>PE/A/537</t>
  </si>
  <si>
    <t>DI LUZIO ANDREA</t>
  </si>
  <si>
    <t>PE/A/541</t>
  </si>
  <si>
    <t>CASSANO DARIO</t>
  </si>
  <si>
    <t>PE/A/542</t>
  </si>
  <si>
    <t>ABRUGIATO ELSA</t>
  </si>
  <si>
    <t>PE/A/543</t>
  </si>
  <si>
    <t>PASIECZNA AGNIESZKA EWELINA</t>
  </si>
  <si>
    <t>PE/A/545</t>
  </si>
  <si>
    <t>MINCONE MARIO</t>
  </si>
  <si>
    <t>PE/A/547</t>
  </si>
  <si>
    <t>CICCONE ANDREA</t>
  </si>
  <si>
    <t>013 GESTIONE DI SERVIZI CONSORTILI A IMPRESE ED ENTI</t>
  </si>
  <si>
    <t>PE/A/553</t>
  </si>
  <si>
    <t>SANTI GIANLUIGI</t>
  </si>
  <si>
    <t>PE/A/554</t>
  </si>
  <si>
    <t>PELAGATTI PIETRO</t>
  </si>
  <si>
    <t>008 DOGANE</t>
  </si>
  <si>
    <t>PE/A/556</t>
  </si>
  <si>
    <t>SHCHERBAN MYKHAYLO</t>
  </si>
  <si>
    <t>PE/A/559</t>
  </si>
  <si>
    <t>CENTORAME STEFANIA</t>
  </si>
  <si>
    <t>PE/A/563</t>
  </si>
  <si>
    <t>OLIVO PAOLA ANTONIETTA</t>
  </si>
  <si>
    <t>PE/A/564</t>
  </si>
  <si>
    <t>MARIANACCI CARLO</t>
  </si>
  <si>
    <t>PE/A/568</t>
  </si>
  <si>
    <t>ANGELONI ISMAELE</t>
  </si>
  <si>
    <t>001 TRADUTTORI ED INTERPRETI LINGUA ALBANESE</t>
  </si>
  <si>
    <t>PE/A/573</t>
  </si>
  <si>
    <t>FORCELLA VALENTINA</t>
  </si>
  <si>
    <t>PE/A/574</t>
  </si>
  <si>
    <t>DE SANTIS GIUSEPPINA MARIA</t>
  </si>
  <si>
    <t>013 GESTIONE SERVIZI DI TRASCRIZIONE INTERCETTAZIONI GIUDIZIARIE</t>
  </si>
  <si>
    <t>PE/A/576</t>
  </si>
  <si>
    <t>NACCI GIOVANNI</t>
  </si>
  <si>
    <t>013 GESTIONE DI SERVIZI INFORMATIVI PER L'INTELLIGENCE E LA SICUREZZA</t>
  </si>
  <si>
    <t>PE/A/581</t>
  </si>
  <si>
    <t>DI PIETRO GIOVANNI</t>
  </si>
  <si>
    <t>PE/A/582</t>
  </si>
  <si>
    <t>PESCARINI FABIOLA</t>
  </si>
  <si>
    <t>001 TRADUTTORI ED INTERPRETI LINGUA CINESE</t>
  </si>
  <si>
    <t>PE/A/587</t>
  </si>
  <si>
    <t>CORTESE ILARIA</t>
  </si>
  <si>
    <t>PE/A/589</t>
  </si>
  <si>
    <t>SCODELLER ANA LUCIA</t>
  </si>
  <si>
    <t>PE/A/590</t>
  </si>
  <si>
    <t>NAGNI ANTONELLA</t>
  </si>
  <si>
    <t>PE/A/591</t>
  </si>
  <si>
    <t>ADORANTE MARCO</t>
  </si>
  <si>
    <t>PE/A/594</t>
  </si>
  <si>
    <t>MANCINI GLENDA</t>
  </si>
  <si>
    <t>PE/A/596</t>
  </si>
  <si>
    <t>CHIRCA IONELA CORINA</t>
  </si>
  <si>
    <t>PE/A/597</t>
  </si>
  <si>
    <t>D'AMICO ANTONIO</t>
  </si>
  <si>
    <t>PE/A/600</t>
  </si>
  <si>
    <t>CAMARRA LUIGI</t>
  </si>
  <si>
    <t>PE/A/602</t>
  </si>
  <si>
    <t>GIANNINI FEDERICO</t>
  </si>
  <si>
    <t>PE/A/605</t>
  </si>
  <si>
    <t>IANNACCONE LAURA</t>
  </si>
  <si>
    <t>PE/A/607</t>
  </si>
  <si>
    <t>COSTANTINO GIULIA</t>
  </si>
  <si>
    <t>013 GESTIONE DI SERVIZI IN MATERIA DI PROGETTI COMUNITARI</t>
  </si>
  <si>
    <t>PE/A/608</t>
  </si>
  <si>
    <t>BOUGHAZ MOHAMMED</t>
  </si>
  <si>
    <t>PE/A/609</t>
  </si>
  <si>
    <t>SERRAIOCCO SARA</t>
  </si>
  <si>
    <t>PE/A/610</t>
  </si>
  <si>
    <t>LEONE LUCIANO</t>
  </si>
  <si>
    <t>PE/A/612</t>
  </si>
  <si>
    <t>RIOS URDANETA MARIA CRISTINA</t>
  </si>
  <si>
    <t>PE/A/614</t>
  </si>
  <si>
    <t>ARENA MARIA CRISTINA</t>
  </si>
  <si>
    <t>PE/A/615</t>
  </si>
  <si>
    <t>MARIOTTI ANDREA</t>
  </si>
  <si>
    <t>PE/A/618</t>
  </si>
  <si>
    <t>MASIUKAITE AURELIJA</t>
  </si>
  <si>
    <t>001 TRADUTTORI ED INTERPRETI LINGUA TEDESCA</t>
  </si>
  <si>
    <t>PE/A/619</t>
  </si>
  <si>
    <t>LEONE CHIARA</t>
  </si>
  <si>
    <t>PE/A/620</t>
  </si>
  <si>
    <t>CARAMANICO CHIARA</t>
  </si>
  <si>
    <t>PE/A/621</t>
  </si>
  <si>
    <t>DI IORIO LUCIANO</t>
  </si>
  <si>
    <t>PE/A/623</t>
  </si>
  <si>
    <t>MARCHEGGIANI ERIKA</t>
  </si>
  <si>
    <t>PE/A/624</t>
  </si>
  <si>
    <t>D'AGOSTINO ALESSANDRA</t>
  </si>
  <si>
    <t>PE/A/626</t>
  </si>
  <si>
    <t>POMPONIO CINZIA</t>
  </si>
  <si>
    <t>PE/A/627</t>
  </si>
  <si>
    <t>FARDELLINI DIANA</t>
  </si>
  <si>
    <t>PE/A/629</t>
  </si>
  <si>
    <t>CICCARELLI VANDERLEI HENRIQUE DA SILVA</t>
  </si>
  <si>
    <t>001 TRADUTTORI ED INTERPRETI LINGUA ITALIANA</t>
  </si>
  <si>
    <t>PE/A/630</t>
  </si>
  <si>
    <t>BASILISCO MIRTA</t>
  </si>
  <si>
    <t>PE/A/631</t>
  </si>
  <si>
    <t>LESKIV VIRA</t>
  </si>
  <si>
    <t>PE/A/633</t>
  </si>
  <si>
    <t>BALDACCI ALBERTO</t>
  </si>
  <si>
    <t>010 CALCE, CEMENTO, GESSO, LATERIZI E REFRATTARI</t>
  </si>
  <si>
    <t>002 IMPIANTI ACQUA</t>
  </si>
  <si>
    <t>004 IMPIANTI SANITARI</t>
  </si>
  <si>
    <t>006 LAMPADE ELETTRICHE</t>
  </si>
  <si>
    <t>PE/A/635</t>
  </si>
  <si>
    <t>ARTYUSHKINA GALINA</t>
  </si>
  <si>
    <t>PE/A/636</t>
  </si>
  <si>
    <t>CHEKHRANOVA LARYSA</t>
  </si>
  <si>
    <t>PE/A/637</t>
  </si>
  <si>
    <t>CENTI SABINE MARIE</t>
  </si>
  <si>
    <t>Progr.</t>
  </si>
  <si>
    <t>Numero iscrizione</t>
  </si>
  <si>
    <t>Data iscrizione</t>
  </si>
  <si>
    <t>Nominativo</t>
  </si>
  <si>
    <t>Categoria</t>
  </si>
  <si>
    <t>Subcategoria</t>
  </si>
  <si>
    <t xml:space="preserve">Data iscrizione </t>
  </si>
  <si>
    <t xml:space="preserve">ELENCO ISCRITTI RUOLO PERITI ED ESPERTI AL 01/01/2026  - PROVINCIA DI PESCARA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</si>
</sst>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16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10" xfId="0" applyFont="1" applyBorder="1" applyAlignment="1">
      <alignment horizontal="left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5"/>
  <sheetViews>
    <sheetView tabSelected="1" workbookViewId="0">
      <selection activeCell="A2" sqref="A2"/>
    </sheetView>
  </sheetViews>
  <sheetFormatPr defaultRowHeight="15" x14ac:dyDescent="0.25"/>
  <cols>
    <col min="1" max="1" width="7.28515625" bestFit="1" customWidth="1"/>
    <col min="2" max="2" width="17.42578125" bestFit="1" customWidth="1"/>
    <col min="3" max="3" width="17" customWidth="1"/>
    <col min="4" max="4" width="40" bestFit="1" customWidth="1"/>
    <col min="5" max="5" width="57.28515625" bestFit="1" customWidth="1"/>
    <col min="6" max="6" width="76.85546875" bestFit="1" customWidth="1"/>
    <col min="7" max="7" width="74.42578125" bestFit="1" customWidth="1"/>
    <col min="8" max="8" width="62" bestFit="1" customWidth="1"/>
    <col min="9" max="9" width="47" bestFit="1" customWidth="1"/>
    <col min="10" max="10" width="69.140625" bestFit="1" customWidth="1"/>
    <col min="11" max="11" width="74.7109375" bestFit="1" customWidth="1"/>
    <col min="12" max="12" width="57.28515625" bestFit="1" customWidth="1"/>
    <col min="13" max="13" width="10.7109375" bestFit="1" customWidth="1"/>
    <col min="14" max="14" width="81.28515625" bestFit="1" customWidth="1"/>
    <col min="15" max="15" width="79" bestFit="1" customWidth="1"/>
    <col min="16" max="16" width="60.42578125" bestFit="1" customWidth="1"/>
    <col min="17" max="17" width="40" bestFit="1" customWidth="1"/>
    <col min="18" max="18" width="51.28515625" bestFit="1" customWidth="1"/>
    <col min="19" max="19" width="76.85546875" bestFit="1" customWidth="1"/>
    <col min="20" max="20" width="57.28515625" bestFit="1" customWidth="1"/>
    <col min="21" max="21" width="10.7109375" bestFit="1" customWidth="1"/>
    <col min="22" max="22" width="81.28515625" bestFit="1" customWidth="1"/>
    <col min="23" max="23" width="79" bestFit="1" customWidth="1"/>
    <col min="24" max="24" width="60.42578125" bestFit="1" customWidth="1"/>
    <col min="25" max="25" width="40" bestFit="1" customWidth="1"/>
    <col min="26" max="26" width="51.28515625" bestFit="1" customWidth="1"/>
    <col min="27" max="27" width="80.5703125" bestFit="1" customWidth="1"/>
    <col min="28" max="28" width="57.28515625" bestFit="1" customWidth="1"/>
    <col min="29" max="29" width="10.7109375" bestFit="1" customWidth="1"/>
    <col min="30" max="30" width="51.28515625" bestFit="1" customWidth="1"/>
  </cols>
  <sheetData>
    <row r="1" spans="1:30" ht="54" customHeight="1" x14ac:dyDescent="0.25">
      <c r="A1" s="6" t="s">
        <v>555</v>
      </c>
      <c r="B1" s="6"/>
      <c r="C1" s="6"/>
      <c r="D1" s="6"/>
      <c r="E1" s="6"/>
      <c r="F1" s="6"/>
    </row>
    <row r="2" spans="1:30" s="1" customFormat="1" ht="45" customHeight="1" x14ac:dyDescent="0.25">
      <c r="A2" s="2" t="s">
        <v>548</v>
      </c>
      <c r="B2" s="2" t="s">
        <v>549</v>
      </c>
      <c r="C2" s="2" t="s">
        <v>550</v>
      </c>
      <c r="D2" s="2" t="s">
        <v>551</v>
      </c>
      <c r="E2" s="2" t="s">
        <v>552</v>
      </c>
      <c r="F2" s="2" t="s">
        <v>553</v>
      </c>
      <c r="G2" s="2" t="s">
        <v>553</v>
      </c>
      <c r="H2" s="2" t="s">
        <v>553</v>
      </c>
      <c r="I2" s="2" t="s">
        <v>553</v>
      </c>
      <c r="J2" s="2" t="s">
        <v>553</v>
      </c>
      <c r="K2" s="2" t="s">
        <v>553</v>
      </c>
      <c r="L2" s="2" t="s">
        <v>552</v>
      </c>
      <c r="M2" s="2" t="s">
        <v>550</v>
      </c>
      <c r="N2" s="2" t="s">
        <v>553</v>
      </c>
      <c r="O2" s="2" t="s">
        <v>553</v>
      </c>
      <c r="P2" s="2" t="s">
        <v>553</v>
      </c>
      <c r="Q2" s="2" t="s">
        <v>553</v>
      </c>
      <c r="R2" s="2" t="s">
        <v>553</v>
      </c>
      <c r="S2" s="2" t="s">
        <v>553</v>
      </c>
      <c r="T2" s="2" t="s">
        <v>552</v>
      </c>
      <c r="U2" s="2" t="s">
        <v>554</v>
      </c>
      <c r="V2" s="2" t="s">
        <v>553</v>
      </c>
      <c r="W2" s="2" t="s">
        <v>553</v>
      </c>
      <c r="X2" s="2" t="s">
        <v>553</v>
      </c>
      <c r="Y2" s="2" t="s">
        <v>553</v>
      </c>
      <c r="Z2" s="2" t="s">
        <v>553</v>
      </c>
      <c r="AA2" s="2" t="s">
        <v>553</v>
      </c>
      <c r="AB2" s="2" t="s">
        <v>552</v>
      </c>
      <c r="AC2" s="2" t="s">
        <v>550</v>
      </c>
      <c r="AD2" s="2" t="s">
        <v>553</v>
      </c>
    </row>
    <row r="3" spans="1:30" x14ac:dyDescent="0.25">
      <c r="A3" s="3">
        <v>1</v>
      </c>
      <c r="B3" s="3" t="s">
        <v>439</v>
      </c>
      <c r="C3" s="3" t="str">
        <f>"03/09/2015"</f>
        <v>03/09/2015</v>
      </c>
      <c r="D3" s="3" t="s">
        <v>440</v>
      </c>
      <c r="E3" s="3" t="s">
        <v>4</v>
      </c>
      <c r="F3" s="3" t="s">
        <v>181</v>
      </c>
      <c r="G3" s="3" t="s">
        <v>182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4">
        <v>2</v>
      </c>
      <c r="B4" s="4" t="s">
        <v>175</v>
      </c>
      <c r="C4" s="4" t="str">
        <f>"30/08/2002"</f>
        <v>30/08/2002</v>
      </c>
      <c r="D4" s="4" t="s">
        <v>176</v>
      </c>
      <c r="E4" s="4" t="s">
        <v>177</v>
      </c>
      <c r="F4" s="4" t="s">
        <v>178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5">
      <c r="A5" s="4">
        <v>3</v>
      </c>
      <c r="B5" s="4" t="s">
        <v>483</v>
      </c>
      <c r="C5" s="4" t="str">
        <f>"26/06/2018"</f>
        <v>26/06/2018</v>
      </c>
      <c r="D5" s="4" t="s">
        <v>484</v>
      </c>
      <c r="E5" s="4" t="s">
        <v>177</v>
      </c>
      <c r="F5" s="4" t="s">
        <v>178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x14ac:dyDescent="0.25">
      <c r="A6" s="4">
        <v>4</v>
      </c>
      <c r="B6" s="4" t="s">
        <v>68</v>
      </c>
      <c r="C6" s="4" t="str">
        <f>"17/06/1991"</f>
        <v>17/06/1991</v>
      </c>
      <c r="D6" s="4" t="s">
        <v>69</v>
      </c>
      <c r="E6" s="4" t="s">
        <v>4</v>
      </c>
      <c r="F6" s="4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4">
        <v>5</v>
      </c>
      <c r="B7" s="4" t="s">
        <v>36</v>
      </c>
      <c r="C7" s="4" t="str">
        <f>"10/02/1989"</f>
        <v>10/02/1989</v>
      </c>
      <c r="D7" s="4" t="s">
        <v>37</v>
      </c>
      <c r="E7" s="4" t="s">
        <v>4</v>
      </c>
      <c r="F7" s="4" t="s">
        <v>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x14ac:dyDescent="0.25">
      <c r="A8" s="4">
        <v>6</v>
      </c>
      <c r="B8" s="4" t="s">
        <v>461</v>
      </c>
      <c r="C8" s="4" t="str">
        <f>"01/03/2017"</f>
        <v>01/03/2017</v>
      </c>
      <c r="D8" s="4" t="s">
        <v>462</v>
      </c>
      <c r="E8" s="4" t="s">
        <v>4</v>
      </c>
      <c r="F8" s="4" t="s">
        <v>463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x14ac:dyDescent="0.25">
      <c r="A9" s="4">
        <v>7</v>
      </c>
      <c r="B9" s="4" t="s">
        <v>352</v>
      </c>
      <c r="C9" s="4" t="str">
        <f>"07/10/2011"</f>
        <v>07/10/2011</v>
      </c>
      <c r="D9" s="4" t="s">
        <v>353</v>
      </c>
      <c r="E9" s="4" t="s">
        <v>4</v>
      </c>
      <c r="F9" s="4" t="s">
        <v>55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25">
      <c r="A10" s="4">
        <v>8</v>
      </c>
      <c r="B10" s="4" t="s">
        <v>508</v>
      </c>
      <c r="C10" s="4" t="str">
        <f>"01/07/2022"</f>
        <v>01/07/2022</v>
      </c>
      <c r="D10" s="4" t="s">
        <v>509</v>
      </c>
      <c r="E10" s="4" t="s">
        <v>4</v>
      </c>
      <c r="F10" s="4" t="s">
        <v>348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x14ac:dyDescent="0.25">
      <c r="A11" s="4">
        <v>9</v>
      </c>
      <c r="B11" s="4" t="s">
        <v>380</v>
      </c>
      <c r="C11" s="4" t="str">
        <f>"29/01/2013"</f>
        <v>29/01/2013</v>
      </c>
      <c r="D11" s="4" t="s">
        <v>381</v>
      </c>
      <c r="E11" s="4" t="s">
        <v>4</v>
      </c>
      <c r="F11" s="4" t="s">
        <v>199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x14ac:dyDescent="0.25">
      <c r="A12" s="4">
        <v>10</v>
      </c>
      <c r="B12" s="4" t="s">
        <v>321</v>
      </c>
      <c r="C12" s="4" t="str">
        <f>"08/11/2010"</f>
        <v>08/11/2010</v>
      </c>
      <c r="D12" s="4" t="s">
        <v>322</v>
      </c>
      <c r="E12" s="4" t="s">
        <v>4</v>
      </c>
      <c r="F12" s="4" t="s">
        <v>273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x14ac:dyDescent="0.25">
      <c r="A13" s="4">
        <v>11</v>
      </c>
      <c r="B13" s="4" t="s">
        <v>542</v>
      </c>
      <c r="C13" s="4" t="str">
        <f>"07/08/2024"</f>
        <v>07/08/2024</v>
      </c>
      <c r="D13" s="4" t="s">
        <v>543</v>
      </c>
      <c r="E13" s="4" t="s">
        <v>4</v>
      </c>
      <c r="F13" s="4" t="s">
        <v>320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x14ac:dyDescent="0.25">
      <c r="A14" s="4">
        <v>12</v>
      </c>
      <c r="B14" s="4" t="s">
        <v>292</v>
      </c>
      <c r="C14" s="4" t="str">
        <f>"18/11/2009"</f>
        <v>18/11/2009</v>
      </c>
      <c r="D14" s="4" t="s">
        <v>293</v>
      </c>
      <c r="E14" s="4" t="s">
        <v>4</v>
      </c>
      <c r="F14" s="4" t="s">
        <v>48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25">
      <c r="A15" s="4">
        <v>13</v>
      </c>
      <c r="B15" s="4" t="s">
        <v>536</v>
      </c>
      <c r="C15" s="4" t="str">
        <f>"23/07/2024"</f>
        <v>23/07/2024</v>
      </c>
      <c r="D15" s="4" t="s">
        <v>537</v>
      </c>
      <c r="E15" s="4" t="s">
        <v>2</v>
      </c>
      <c r="F15" s="4" t="s">
        <v>343</v>
      </c>
      <c r="G15" s="4"/>
      <c r="H15" s="4"/>
      <c r="I15" s="4"/>
      <c r="J15" s="4"/>
      <c r="K15" s="4"/>
      <c r="L15" s="4" t="s">
        <v>185</v>
      </c>
      <c r="M15" s="4" t="str">
        <f>"23/07/2024"</f>
        <v>23/07/2024</v>
      </c>
      <c r="N15" s="4" t="s">
        <v>186</v>
      </c>
      <c r="O15" s="4" t="s">
        <v>187</v>
      </c>
      <c r="P15" s="4" t="s">
        <v>188</v>
      </c>
      <c r="Q15" s="4" t="s">
        <v>190</v>
      </c>
      <c r="R15" s="4" t="s">
        <v>240</v>
      </c>
      <c r="S15" s="4" t="s">
        <v>538</v>
      </c>
      <c r="T15" s="4" t="s">
        <v>177</v>
      </c>
      <c r="U15" s="4" t="str">
        <f>"23/07/2024"</f>
        <v>23/07/2024</v>
      </c>
      <c r="V15" s="4" t="s">
        <v>539</v>
      </c>
      <c r="W15" s="4" t="s">
        <v>424</v>
      </c>
      <c r="X15" s="4" t="s">
        <v>540</v>
      </c>
      <c r="Y15" s="4" t="s">
        <v>178</v>
      </c>
      <c r="Z15" s="4" t="s">
        <v>541</v>
      </c>
      <c r="AA15" s="4"/>
      <c r="AB15" s="4" t="s">
        <v>262</v>
      </c>
      <c r="AC15" s="4" t="str">
        <f>"23/07/2024"</f>
        <v>23/07/2024</v>
      </c>
      <c r="AD15" s="4" t="s">
        <v>267</v>
      </c>
    </row>
    <row r="16" spans="1:30" x14ac:dyDescent="0.25">
      <c r="A16" s="4">
        <v>14</v>
      </c>
      <c r="B16" s="4" t="s">
        <v>76</v>
      </c>
      <c r="C16" s="4" t="str">
        <f>"07/11/1991"</f>
        <v>07/11/1991</v>
      </c>
      <c r="D16" s="4" t="s">
        <v>77</v>
      </c>
      <c r="E16" s="4" t="s">
        <v>78</v>
      </c>
      <c r="F16" s="4" t="s">
        <v>79</v>
      </c>
      <c r="G16" s="4"/>
      <c r="H16" s="4"/>
      <c r="I16" s="4"/>
      <c r="J16" s="4"/>
      <c r="K16" s="4"/>
      <c r="L16" s="4" t="s">
        <v>2</v>
      </c>
      <c r="M16" s="4" t="str">
        <f>"26/04/2004"</f>
        <v>26/04/2004</v>
      </c>
      <c r="N16" s="4" t="s">
        <v>80</v>
      </c>
      <c r="O16" s="4" t="s">
        <v>81</v>
      </c>
      <c r="P16" s="4" t="s">
        <v>82</v>
      </c>
      <c r="Q16" s="4" t="s">
        <v>83</v>
      </c>
      <c r="R16" s="4" t="s">
        <v>84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x14ac:dyDescent="0.25">
      <c r="A17" s="4">
        <v>15</v>
      </c>
      <c r="B17" s="4" t="s">
        <v>532</v>
      </c>
      <c r="C17" s="4" t="str">
        <f>"12/02/2024"</f>
        <v>12/02/2024</v>
      </c>
      <c r="D17" s="4" t="s">
        <v>533</v>
      </c>
      <c r="E17" s="4" t="s">
        <v>4</v>
      </c>
      <c r="F17" s="4" t="s">
        <v>348</v>
      </c>
      <c r="G17" s="4" t="s">
        <v>314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x14ac:dyDescent="0.25">
      <c r="A18" s="4">
        <v>16</v>
      </c>
      <c r="B18" s="4" t="s">
        <v>30</v>
      </c>
      <c r="C18" s="4" t="str">
        <f>"18/01/1989"</f>
        <v>18/01/1989</v>
      </c>
      <c r="D18" s="4" t="s">
        <v>31</v>
      </c>
      <c r="E18" s="4" t="s">
        <v>4</v>
      </c>
      <c r="F18" s="4" t="s">
        <v>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x14ac:dyDescent="0.25">
      <c r="A19" s="4">
        <v>17</v>
      </c>
      <c r="B19" s="4" t="s">
        <v>122</v>
      </c>
      <c r="C19" s="4" t="str">
        <f>"24/09/1993"</f>
        <v>24/09/1993</v>
      </c>
      <c r="D19" s="4" t="s">
        <v>123</v>
      </c>
      <c r="E19" s="4" t="s">
        <v>4</v>
      </c>
      <c r="F19" s="4" t="s">
        <v>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x14ac:dyDescent="0.25">
      <c r="A20" s="4">
        <v>18</v>
      </c>
      <c r="B20" s="4" t="s">
        <v>410</v>
      </c>
      <c r="C20" s="4" t="str">
        <f>"14/03/2014"</f>
        <v>14/03/2014</v>
      </c>
      <c r="D20" s="4" t="s">
        <v>411</v>
      </c>
      <c r="E20" s="4" t="s">
        <v>4</v>
      </c>
      <c r="F20" s="4" t="s">
        <v>181</v>
      </c>
      <c r="G20" s="4" t="s">
        <v>182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x14ac:dyDescent="0.25">
      <c r="A21" s="4">
        <v>19</v>
      </c>
      <c r="B21" s="4" t="s">
        <v>46</v>
      </c>
      <c r="C21" s="4" t="str">
        <f>"04/12/1989"</f>
        <v>04/12/1989</v>
      </c>
      <c r="D21" s="4" t="s">
        <v>47</v>
      </c>
      <c r="E21" s="4" t="s">
        <v>4</v>
      </c>
      <c r="F21" s="4" t="s">
        <v>48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x14ac:dyDescent="0.25">
      <c r="A22" s="4">
        <v>20</v>
      </c>
      <c r="B22" s="4" t="s">
        <v>500</v>
      </c>
      <c r="C22" s="4" t="str">
        <f>"27/12/2021"</f>
        <v>27/12/2021</v>
      </c>
      <c r="D22" s="4" t="s">
        <v>501</v>
      </c>
      <c r="E22" s="4" t="s">
        <v>4</v>
      </c>
      <c r="F22" s="4" t="s">
        <v>356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x14ac:dyDescent="0.25">
      <c r="A23" s="4">
        <v>21</v>
      </c>
      <c r="B23" s="4" t="s">
        <v>24</v>
      </c>
      <c r="C23" s="4" t="str">
        <f>"03/05/1988"</f>
        <v>03/05/1988</v>
      </c>
      <c r="D23" s="4" t="s">
        <v>25</v>
      </c>
      <c r="E23" s="4" t="s">
        <v>4</v>
      </c>
      <c r="F23" s="4" t="s">
        <v>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x14ac:dyDescent="0.25">
      <c r="A24" s="4">
        <v>22</v>
      </c>
      <c r="B24" s="4" t="s">
        <v>6</v>
      </c>
      <c r="C24" s="4" t="str">
        <f>"06/11/1984"</f>
        <v>06/11/1984</v>
      </c>
      <c r="D24" s="4" t="s">
        <v>7</v>
      </c>
      <c r="E24" s="4" t="s">
        <v>4</v>
      </c>
      <c r="F24" s="4" t="s">
        <v>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x14ac:dyDescent="0.25">
      <c r="A25" s="4">
        <v>23</v>
      </c>
      <c r="B25" s="4" t="s">
        <v>317</v>
      </c>
      <c r="C25" s="4" t="str">
        <f>"08/11/2010"</f>
        <v>08/11/2010</v>
      </c>
      <c r="D25" s="4" t="s">
        <v>318</v>
      </c>
      <c r="E25" s="4" t="s">
        <v>4</v>
      </c>
      <c r="F25" s="4" t="s">
        <v>319</v>
      </c>
      <c r="G25" s="4" t="s">
        <v>320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x14ac:dyDescent="0.25">
      <c r="A26" s="4">
        <v>24</v>
      </c>
      <c r="B26" s="4" t="s">
        <v>491</v>
      </c>
      <c r="C26" s="4" t="str">
        <f>"09/12/2019"</f>
        <v>09/12/2019</v>
      </c>
      <c r="D26" s="4" t="s">
        <v>492</v>
      </c>
      <c r="E26" s="4" t="s">
        <v>4</v>
      </c>
      <c r="F26" s="4" t="s">
        <v>333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x14ac:dyDescent="0.25">
      <c r="A27" s="4">
        <v>25</v>
      </c>
      <c r="B27" s="4" t="s">
        <v>421</v>
      </c>
      <c r="C27" s="4" t="str">
        <f>"30/10/2014"</f>
        <v>30/10/2014</v>
      </c>
      <c r="D27" s="4" t="s">
        <v>422</v>
      </c>
      <c r="E27" s="4" t="s">
        <v>2</v>
      </c>
      <c r="F27" s="4" t="s">
        <v>288</v>
      </c>
      <c r="G27" s="4"/>
      <c r="H27" s="4"/>
      <c r="I27" s="4"/>
      <c r="J27" s="4"/>
      <c r="K27" s="4"/>
      <c r="L27" s="4" t="s">
        <v>177</v>
      </c>
      <c r="M27" s="4" t="str">
        <f>"30/10/2014"</f>
        <v>30/10/2014</v>
      </c>
      <c r="N27" s="4" t="s">
        <v>423</v>
      </c>
      <c r="O27" s="4" t="s">
        <v>424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x14ac:dyDescent="0.25">
      <c r="A28" s="4">
        <v>26</v>
      </c>
      <c r="B28" s="4" t="s">
        <v>110</v>
      </c>
      <c r="C28" s="4" t="str">
        <f>"09/07/1993"</f>
        <v>09/07/1993</v>
      </c>
      <c r="D28" s="4" t="s">
        <v>111</v>
      </c>
      <c r="E28" s="4" t="s">
        <v>4</v>
      </c>
      <c r="F28" s="4" t="s">
        <v>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x14ac:dyDescent="0.25">
      <c r="A29" s="4">
        <v>27</v>
      </c>
      <c r="B29" s="4" t="s">
        <v>517</v>
      </c>
      <c r="C29" s="4" t="str">
        <f>"21/04/2023"</f>
        <v>21/04/2023</v>
      </c>
      <c r="D29" s="4" t="s">
        <v>518</v>
      </c>
      <c r="E29" s="4" t="s">
        <v>4</v>
      </c>
      <c r="F29" s="4" t="s">
        <v>181</v>
      </c>
      <c r="G29" s="4" t="s">
        <v>182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x14ac:dyDescent="0.25">
      <c r="A30" s="4">
        <v>28</v>
      </c>
      <c r="B30" s="4" t="s">
        <v>49</v>
      </c>
      <c r="C30" s="4" t="str">
        <f>"14/06/1990"</f>
        <v>14/06/1990</v>
      </c>
      <c r="D30" s="4" t="s">
        <v>50</v>
      </c>
      <c r="E30" s="4" t="s">
        <v>4</v>
      </c>
      <c r="F30" s="4" t="s">
        <v>48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x14ac:dyDescent="0.25">
      <c r="A31" s="4">
        <v>29</v>
      </c>
      <c r="B31" s="4" t="s">
        <v>62</v>
      </c>
      <c r="C31" s="4" t="str">
        <f>"08/04/1991"</f>
        <v>08/04/1991</v>
      </c>
      <c r="D31" s="4" t="s">
        <v>63</v>
      </c>
      <c r="E31" s="4" t="s">
        <v>4</v>
      </c>
      <c r="F31" s="4" t="s">
        <v>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x14ac:dyDescent="0.25">
      <c r="A32" s="4">
        <v>30</v>
      </c>
      <c r="B32" s="4" t="s">
        <v>437</v>
      </c>
      <c r="C32" s="4" t="str">
        <f>"29/07/2015"</f>
        <v>29/07/2015</v>
      </c>
      <c r="D32" s="4" t="s">
        <v>438</v>
      </c>
      <c r="E32" s="4" t="s">
        <v>4</v>
      </c>
      <c r="F32" s="4" t="s">
        <v>181</v>
      </c>
      <c r="G32" s="4" t="s">
        <v>182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x14ac:dyDescent="0.25">
      <c r="A33" s="4">
        <v>31</v>
      </c>
      <c r="B33" s="4" t="s">
        <v>40</v>
      </c>
      <c r="C33" s="4" t="str">
        <f>"28/06/1989"</f>
        <v>28/06/1989</v>
      </c>
      <c r="D33" s="4" t="s">
        <v>41</v>
      </c>
      <c r="E33" s="4" t="s">
        <v>4</v>
      </c>
      <c r="F33" s="4" t="s">
        <v>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x14ac:dyDescent="0.25">
      <c r="A34" s="4">
        <v>32</v>
      </c>
      <c r="B34" s="4" t="s">
        <v>8</v>
      </c>
      <c r="C34" s="4" t="str">
        <f>"06/11/1984"</f>
        <v>06/11/1984</v>
      </c>
      <c r="D34" s="4" t="s">
        <v>9</v>
      </c>
      <c r="E34" s="4" t="s">
        <v>4</v>
      </c>
      <c r="F34" s="4" t="s">
        <v>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x14ac:dyDescent="0.25">
      <c r="A35" s="4">
        <v>33</v>
      </c>
      <c r="B35" s="4" t="s">
        <v>108</v>
      </c>
      <c r="C35" s="4" t="str">
        <f>"09/07/1993"</f>
        <v>09/07/1993</v>
      </c>
      <c r="D35" s="4" t="s">
        <v>109</v>
      </c>
      <c r="E35" s="4" t="s">
        <v>4</v>
      </c>
      <c r="F35" s="4" t="s">
        <v>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x14ac:dyDescent="0.25">
      <c r="A36" s="4">
        <v>34</v>
      </c>
      <c r="B36" s="4" t="s">
        <v>546</v>
      </c>
      <c r="C36" s="4" t="str">
        <f>"06/12/2024"</f>
        <v>06/12/2024</v>
      </c>
      <c r="D36" s="4" t="s">
        <v>547</v>
      </c>
      <c r="E36" s="4" t="s">
        <v>4</v>
      </c>
      <c r="F36" s="4" t="s">
        <v>314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25">
      <c r="A37" s="4">
        <v>35</v>
      </c>
      <c r="B37" s="4" t="s">
        <v>155</v>
      </c>
      <c r="C37" s="4" t="str">
        <f>"30/07/1998"</f>
        <v>30/07/1998</v>
      </c>
      <c r="D37" s="4" t="s">
        <v>156</v>
      </c>
      <c r="E37" s="4" t="s">
        <v>4</v>
      </c>
      <c r="F37" s="4" t="s">
        <v>17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x14ac:dyDescent="0.25">
      <c r="A38" s="4">
        <v>36</v>
      </c>
      <c r="B38" s="4" t="s">
        <v>455</v>
      </c>
      <c r="C38" s="4" t="str">
        <f>"21/07/2016"</f>
        <v>21/07/2016</v>
      </c>
      <c r="D38" s="4" t="s">
        <v>456</v>
      </c>
      <c r="E38" s="4" t="s">
        <v>4</v>
      </c>
      <c r="F38" s="4" t="s">
        <v>210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x14ac:dyDescent="0.25">
      <c r="A39" s="4">
        <v>37</v>
      </c>
      <c r="B39" s="4" t="s">
        <v>403</v>
      </c>
      <c r="C39" s="4" t="str">
        <f>"27/12/2013"</f>
        <v>27/12/2013</v>
      </c>
      <c r="D39" s="4" t="s">
        <v>404</v>
      </c>
      <c r="E39" s="4" t="s">
        <v>262</v>
      </c>
      <c r="F39" s="4" t="s">
        <v>268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x14ac:dyDescent="0.25">
      <c r="A40" s="4">
        <v>38</v>
      </c>
      <c r="B40" s="4" t="s">
        <v>544</v>
      </c>
      <c r="C40" s="4" t="str">
        <f>"24/10/2024"</f>
        <v>24/10/2024</v>
      </c>
      <c r="D40" s="4" t="s">
        <v>545</v>
      </c>
      <c r="E40" s="4" t="s">
        <v>4</v>
      </c>
      <c r="F40" s="4" t="s">
        <v>319</v>
      </c>
      <c r="G40" s="4" t="s">
        <v>320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x14ac:dyDescent="0.25">
      <c r="A41" s="4">
        <v>39</v>
      </c>
      <c r="B41" s="4" t="s">
        <v>487</v>
      </c>
      <c r="C41" s="4" t="str">
        <f>"05/04/2019"</f>
        <v>05/04/2019</v>
      </c>
      <c r="D41" s="4" t="s">
        <v>488</v>
      </c>
      <c r="E41" s="4" t="s">
        <v>4</v>
      </c>
      <c r="F41" s="4" t="s">
        <v>199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x14ac:dyDescent="0.25">
      <c r="A42" s="4">
        <v>40</v>
      </c>
      <c r="B42" s="4" t="s">
        <v>280</v>
      </c>
      <c r="C42" s="4" t="str">
        <f>"27/10/2008"</f>
        <v>27/10/2008</v>
      </c>
      <c r="D42" s="4" t="s">
        <v>281</v>
      </c>
      <c r="E42" s="4" t="s">
        <v>4</v>
      </c>
      <c r="F42" s="4" t="s">
        <v>48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x14ac:dyDescent="0.25">
      <c r="A43" s="4">
        <v>41</v>
      </c>
      <c r="B43" s="4" t="s">
        <v>529</v>
      </c>
      <c r="C43" s="4" t="str">
        <f>"05/02/2024"</f>
        <v>05/02/2024</v>
      </c>
      <c r="D43" s="4" t="s">
        <v>530</v>
      </c>
      <c r="E43" s="4" t="s">
        <v>4</v>
      </c>
      <c r="F43" s="4" t="s">
        <v>531</v>
      </c>
      <c r="G43" s="4" t="s">
        <v>351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x14ac:dyDescent="0.25">
      <c r="A44" s="4">
        <v>42</v>
      </c>
      <c r="B44" s="4" t="s">
        <v>445</v>
      </c>
      <c r="C44" s="4" t="str">
        <f>"18/02/2016"</f>
        <v>18/02/2016</v>
      </c>
      <c r="D44" s="4" t="s">
        <v>446</v>
      </c>
      <c r="E44" s="4" t="s">
        <v>4</v>
      </c>
      <c r="F44" s="4" t="s">
        <v>55</v>
      </c>
      <c r="G44" s="4" t="s">
        <v>447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x14ac:dyDescent="0.25">
      <c r="A45" s="4">
        <v>43</v>
      </c>
      <c r="B45" s="4" t="s">
        <v>357</v>
      </c>
      <c r="C45" s="4" t="str">
        <f>"07/10/2011"</f>
        <v>07/10/2011</v>
      </c>
      <c r="D45" s="4" t="s">
        <v>358</v>
      </c>
      <c r="E45" s="4" t="s">
        <v>4</v>
      </c>
      <c r="F45" s="4" t="s">
        <v>314</v>
      </c>
      <c r="G45" s="4"/>
      <c r="H45" s="4"/>
      <c r="I45" s="4"/>
      <c r="J45" s="4"/>
      <c r="K45" s="4"/>
      <c r="L45" s="4" t="s">
        <v>4</v>
      </c>
      <c r="M45" s="4" t="str">
        <f>"29/12/2011"</f>
        <v>29/12/2011</v>
      </c>
      <c r="N45" s="4" t="s">
        <v>333</v>
      </c>
      <c r="O45" s="4" t="s">
        <v>348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x14ac:dyDescent="0.25">
      <c r="A46" s="4">
        <v>44</v>
      </c>
      <c r="B46" s="4" t="s">
        <v>235</v>
      </c>
      <c r="C46" s="4" t="str">
        <f>"29/05/2007"</f>
        <v>29/05/2007</v>
      </c>
      <c r="D46" s="4" t="s">
        <v>236</v>
      </c>
      <c r="E46" s="4" t="s">
        <v>78</v>
      </c>
      <c r="F46" s="4" t="s">
        <v>237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x14ac:dyDescent="0.25">
      <c r="A47" s="4">
        <v>45</v>
      </c>
      <c r="B47" s="4" t="s">
        <v>359</v>
      </c>
      <c r="C47" s="4" t="str">
        <f>"29/12/2011"</f>
        <v>29/12/2011</v>
      </c>
      <c r="D47" s="4" t="s">
        <v>360</v>
      </c>
      <c r="E47" s="4" t="s">
        <v>4</v>
      </c>
      <c r="F47" s="4" t="s">
        <v>348</v>
      </c>
      <c r="G47" s="4" t="s">
        <v>314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x14ac:dyDescent="0.25">
      <c r="A48" s="4">
        <v>46</v>
      </c>
      <c r="B48" s="4" t="s">
        <v>220</v>
      </c>
      <c r="C48" s="4" t="str">
        <f>"07/04/2005"</f>
        <v>07/04/2005</v>
      </c>
      <c r="D48" s="4" t="s">
        <v>221</v>
      </c>
      <c r="E48" s="4" t="s">
        <v>4</v>
      </c>
      <c r="F48" s="4" t="s">
        <v>55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4">
        <v>47</v>
      </c>
      <c r="B49" s="4" t="s">
        <v>151</v>
      </c>
      <c r="C49" s="4" t="str">
        <f>"06/12/1996"</f>
        <v>06/12/1996</v>
      </c>
      <c r="D49" s="4" t="s">
        <v>152</v>
      </c>
      <c r="E49" s="4" t="s">
        <v>4</v>
      </c>
      <c r="F49" s="4" t="s">
        <v>48</v>
      </c>
      <c r="G49" s="4"/>
      <c r="H49" s="4"/>
      <c r="I49" s="4"/>
      <c r="J49" s="4"/>
      <c r="K49" s="4"/>
      <c r="L49" s="4" t="s">
        <v>4</v>
      </c>
      <c r="M49" s="4" t="str">
        <f>"21/03/1997"</f>
        <v>21/03/1997</v>
      </c>
      <c r="N49" s="4" t="s">
        <v>48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25">
      <c r="A50" s="4">
        <v>48</v>
      </c>
      <c r="B50" s="4" t="s">
        <v>312</v>
      </c>
      <c r="C50" s="4" t="str">
        <f>"08/11/2010"</f>
        <v>08/11/2010</v>
      </c>
      <c r="D50" s="4" t="s">
        <v>313</v>
      </c>
      <c r="E50" s="4" t="s">
        <v>4</v>
      </c>
      <c r="F50" s="4" t="s">
        <v>314</v>
      </c>
      <c r="G50" s="4" t="s">
        <v>273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25">
      <c r="A51" s="4">
        <v>49</v>
      </c>
      <c r="B51" s="4" t="s">
        <v>87</v>
      </c>
      <c r="C51" s="4" t="str">
        <f>"14/09/1992"</f>
        <v>14/09/1992</v>
      </c>
      <c r="D51" s="4" t="s">
        <v>88</v>
      </c>
      <c r="E51" s="4" t="s">
        <v>4</v>
      </c>
      <c r="F51" s="4" t="s">
        <v>5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x14ac:dyDescent="0.25">
      <c r="A52" s="4">
        <v>50</v>
      </c>
      <c r="B52" s="4" t="s">
        <v>477</v>
      </c>
      <c r="C52" s="4" t="str">
        <f>"26/06/2018"</f>
        <v>26/06/2018</v>
      </c>
      <c r="D52" s="4" t="s">
        <v>478</v>
      </c>
      <c r="E52" s="4" t="s">
        <v>4</v>
      </c>
      <c r="F52" s="4" t="s">
        <v>348</v>
      </c>
      <c r="G52" s="4" t="s">
        <v>333</v>
      </c>
      <c r="H52" s="4" t="s">
        <v>101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x14ac:dyDescent="0.25">
      <c r="A53" s="4">
        <v>51</v>
      </c>
      <c r="B53" s="4" t="s">
        <v>497</v>
      </c>
      <c r="C53" s="4" t="str">
        <f>"23/11/2021"</f>
        <v>23/11/2021</v>
      </c>
      <c r="D53" s="4" t="s">
        <v>498</v>
      </c>
      <c r="E53" s="4" t="s">
        <v>4</v>
      </c>
      <c r="F53" s="4" t="s">
        <v>499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x14ac:dyDescent="0.25">
      <c r="A54" s="4">
        <v>52</v>
      </c>
      <c r="B54" s="4" t="s">
        <v>376</v>
      </c>
      <c r="C54" s="4" t="str">
        <f>"29/01/2013"</f>
        <v>29/01/2013</v>
      </c>
      <c r="D54" s="4" t="s">
        <v>377</v>
      </c>
      <c r="E54" s="4" t="s">
        <v>4</v>
      </c>
      <c r="F54" s="4" t="s">
        <v>273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x14ac:dyDescent="0.25">
      <c r="A55" s="4">
        <v>53</v>
      </c>
      <c r="B55" s="4" t="s">
        <v>523</v>
      </c>
      <c r="C55" s="4" t="str">
        <f>"18/07/2023"</f>
        <v>18/07/2023</v>
      </c>
      <c r="D55" s="4" t="s">
        <v>524</v>
      </c>
      <c r="E55" s="4" t="s">
        <v>4</v>
      </c>
      <c r="F55" s="4" t="s">
        <v>333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4">
        <v>54</v>
      </c>
      <c r="B56" s="4" t="s">
        <v>173</v>
      </c>
      <c r="C56" s="4" t="str">
        <f>"14/02/2002"</f>
        <v>14/02/2002</v>
      </c>
      <c r="D56" s="4" t="s">
        <v>174</v>
      </c>
      <c r="E56" s="4" t="s">
        <v>4</v>
      </c>
      <c r="F56" s="4" t="s">
        <v>48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4">
        <v>55</v>
      </c>
      <c r="B57" s="4" t="s">
        <v>230</v>
      </c>
      <c r="C57" s="4" t="str">
        <f>"11/04/2007"</f>
        <v>11/04/2007</v>
      </c>
      <c r="D57" s="4" t="s">
        <v>231</v>
      </c>
      <c r="E57" s="4" t="s">
        <v>4</v>
      </c>
      <c r="F57" s="4" t="s">
        <v>48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4">
        <v>56</v>
      </c>
      <c r="B58" s="4" t="s">
        <v>489</v>
      </c>
      <c r="C58" s="4" t="str">
        <f>"27/08/2019"</f>
        <v>27/08/2019</v>
      </c>
      <c r="D58" s="4" t="s">
        <v>490</v>
      </c>
      <c r="E58" s="4" t="s">
        <v>4</v>
      </c>
      <c r="F58" s="4" t="s">
        <v>55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4">
        <v>57</v>
      </c>
      <c r="B59" s="4" t="s">
        <v>179</v>
      </c>
      <c r="C59" s="4" t="str">
        <f>"21/02/2003"</f>
        <v>21/02/2003</v>
      </c>
      <c r="D59" s="4" t="s">
        <v>180</v>
      </c>
      <c r="E59" s="4" t="s">
        <v>4</v>
      </c>
      <c r="F59" s="4" t="s">
        <v>181</v>
      </c>
      <c r="G59" s="4" t="s">
        <v>182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x14ac:dyDescent="0.25">
      <c r="A60" s="4">
        <v>58</v>
      </c>
      <c r="B60" s="4" t="s">
        <v>85</v>
      </c>
      <c r="C60" s="4" t="str">
        <f>"26/02/1992"</f>
        <v>26/02/1992</v>
      </c>
      <c r="D60" s="4" t="s">
        <v>86</v>
      </c>
      <c r="E60" s="4" t="s">
        <v>4</v>
      </c>
      <c r="F60" s="4" t="s">
        <v>5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x14ac:dyDescent="0.25">
      <c r="A61" s="4">
        <v>59</v>
      </c>
      <c r="B61" s="4" t="s">
        <v>208</v>
      </c>
      <c r="C61" s="4" t="str">
        <f>"11/10/2004"</f>
        <v>11/10/2004</v>
      </c>
      <c r="D61" s="4" t="s">
        <v>209</v>
      </c>
      <c r="E61" s="4" t="s">
        <v>4</v>
      </c>
      <c r="F61" s="4" t="s">
        <v>210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x14ac:dyDescent="0.25">
      <c r="A62" s="4">
        <v>60</v>
      </c>
      <c r="B62" s="4" t="s">
        <v>252</v>
      </c>
      <c r="C62" s="4" t="str">
        <f>"07/08/2007"</f>
        <v>07/08/2007</v>
      </c>
      <c r="D62" s="4" t="s">
        <v>253</v>
      </c>
      <c r="E62" s="4" t="s">
        <v>4</v>
      </c>
      <c r="F62" s="4" t="s">
        <v>55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x14ac:dyDescent="0.25">
      <c r="A63" s="4">
        <v>61</v>
      </c>
      <c r="B63" s="4" t="s">
        <v>290</v>
      </c>
      <c r="C63" s="4" t="str">
        <f>"18/11/2009"</f>
        <v>18/11/2009</v>
      </c>
      <c r="D63" s="4" t="s">
        <v>291</v>
      </c>
      <c r="E63" s="4" t="s">
        <v>78</v>
      </c>
      <c r="F63" s="4" t="s">
        <v>237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x14ac:dyDescent="0.25">
      <c r="A64" s="4">
        <v>62</v>
      </c>
      <c r="B64" s="4" t="s">
        <v>346</v>
      </c>
      <c r="C64" s="4" t="str">
        <f>"15/03/2011"</f>
        <v>15/03/2011</v>
      </c>
      <c r="D64" s="4" t="s">
        <v>347</v>
      </c>
      <c r="E64" s="4" t="s">
        <v>4</v>
      </c>
      <c r="F64" s="4" t="s">
        <v>314</v>
      </c>
      <c r="G64" s="4" t="s">
        <v>348</v>
      </c>
      <c r="H64" s="4" t="s">
        <v>333</v>
      </c>
      <c r="I64" s="4" t="s">
        <v>181</v>
      </c>
      <c r="J64" s="4" t="s">
        <v>182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x14ac:dyDescent="0.25">
      <c r="A65" s="4">
        <v>63</v>
      </c>
      <c r="B65" s="4" t="s">
        <v>361</v>
      </c>
      <c r="C65" s="4" t="str">
        <f>"29/12/2011"</f>
        <v>29/12/2011</v>
      </c>
      <c r="D65" s="4" t="s">
        <v>362</v>
      </c>
      <c r="E65" s="4" t="s">
        <v>4</v>
      </c>
      <c r="F65" s="4" t="s">
        <v>333</v>
      </c>
      <c r="G65" s="4" t="s">
        <v>314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x14ac:dyDescent="0.25">
      <c r="A66" s="4">
        <v>64</v>
      </c>
      <c r="B66" s="4" t="s">
        <v>431</v>
      </c>
      <c r="C66" s="4" t="str">
        <f>"17/02/2015"</f>
        <v>17/02/2015</v>
      </c>
      <c r="D66" s="4" t="s">
        <v>432</v>
      </c>
      <c r="E66" s="4" t="s">
        <v>4</v>
      </c>
      <c r="F66" s="4" t="s">
        <v>356</v>
      </c>
      <c r="G66" s="4" t="s">
        <v>333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x14ac:dyDescent="0.25">
      <c r="A67" s="4">
        <v>65</v>
      </c>
      <c r="B67" s="4" t="s">
        <v>466</v>
      </c>
      <c r="C67" s="4" t="str">
        <f>"12/06/2017"</f>
        <v>12/06/2017</v>
      </c>
      <c r="D67" s="4" t="s">
        <v>467</v>
      </c>
      <c r="E67" s="4" t="s">
        <v>4</v>
      </c>
      <c r="F67" s="4" t="s">
        <v>468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x14ac:dyDescent="0.25">
      <c r="A68" s="4">
        <v>66</v>
      </c>
      <c r="B68" s="4" t="s">
        <v>0</v>
      </c>
      <c r="C68" s="4" t="str">
        <f>"16/12/1972"</f>
        <v>16/12/1972</v>
      </c>
      <c r="D68" s="4" t="s">
        <v>1</v>
      </c>
      <c r="E68" s="4" t="s">
        <v>2</v>
      </c>
      <c r="F68" s="4" t="s">
        <v>3</v>
      </c>
      <c r="G68" s="4"/>
      <c r="H68" s="4"/>
      <c r="I68" s="4"/>
      <c r="J68" s="4"/>
      <c r="K68" s="4"/>
      <c r="L68" s="4" t="s">
        <v>4</v>
      </c>
      <c r="M68" s="4" t="str">
        <f>"16/12/1972"</f>
        <v>16/12/1972</v>
      </c>
      <c r="N68" s="4" t="s">
        <v>5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x14ac:dyDescent="0.25">
      <c r="A69" s="4">
        <v>67</v>
      </c>
      <c r="B69" s="4" t="s">
        <v>53</v>
      </c>
      <c r="C69" s="4" t="str">
        <f>"14/06/1990"</f>
        <v>14/06/1990</v>
      </c>
      <c r="D69" s="4" t="s">
        <v>54</v>
      </c>
      <c r="E69" s="4" t="s">
        <v>4</v>
      </c>
      <c r="F69" s="4" t="s">
        <v>55</v>
      </c>
      <c r="G69" s="4" t="s">
        <v>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x14ac:dyDescent="0.25">
      <c r="A70" s="4">
        <v>68</v>
      </c>
      <c r="B70" s="4" t="s">
        <v>130</v>
      </c>
      <c r="C70" s="4" t="str">
        <f>"17/11/1993"</f>
        <v>17/11/1993</v>
      </c>
      <c r="D70" s="4" t="s">
        <v>131</v>
      </c>
      <c r="E70" s="4" t="s">
        <v>4</v>
      </c>
      <c r="F70" s="4" t="s">
        <v>17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x14ac:dyDescent="0.25">
      <c r="A71" s="4">
        <v>69</v>
      </c>
      <c r="B71" s="4" t="s">
        <v>249</v>
      </c>
      <c r="C71" s="4" t="str">
        <f>"07/08/2007"</f>
        <v>07/08/2007</v>
      </c>
      <c r="D71" s="4" t="s">
        <v>250</v>
      </c>
      <c r="E71" s="4" t="s">
        <v>2</v>
      </c>
      <c r="F71" s="4" t="s">
        <v>251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x14ac:dyDescent="0.25">
      <c r="A72" s="4">
        <v>70</v>
      </c>
      <c r="B72" s="4" t="s">
        <v>132</v>
      </c>
      <c r="C72" s="4" t="str">
        <f>"01/07/1994"</f>
        <v>01/07/1994</v>
      </c>
      <c r="D72" s="4" t="s">
        <v>133</v>
      </c>
      <c r="E72" s="4" t="s">
        <v>4</v>
      </c>
      <c r="F72" s="4" t="s">
        <v>48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x14ac:dyDescent="0.25">
      <c r="A73" s="4">
        <v>71</v>
      </c>
      <c r="B73" s="4" t="s">
        <v>340</v>
      </c>
      <c r="C73" s="4" t="str">
        <f>"15/03/2011"</f>
        <v>15/03/2011</v>
      </c>
      <c r="D73" s="4" t="s">
        <v>341</v>
      </c>
      <c r="E73" s="4" t="s">
        <v>2</v>
      </c>
      <c r="F73" s="4" t="s">
        <v>342</v>
      </c>
      <c r="G73" s="4" t="s">
        <v>343</v>
      </c>
      <c r="H73" s="4"/>
      <c r="I73" s="4"/>
      <c r="J73" s="4"/>
      <c r="K73" s="4"/>
      <c r="L73" s="4" t="s">
        <v>260</v>
      </c>
      <c r="M73" s="4" t="str">
        <f>"15/03/2011"</f>
        <v>15/03/2011</v>
      </c>
      <c r="N73" s="4" t="s">
        <v>261</v>
      </c>
      <c r="O73" s="4" t="s">
        <v>344</v>
      </c>
      <c r="P73" s="4"/>
      <c r="Q73" s="4"/>
      <c r="R73" s="4"/>
      <c r="S73" s="4"/>
      <c r="T73" s="4" t="s">
        <v>262</v>
      </c>
      <c r="U73" s="4" t="str">
        <f>"15/03/2011"</f>
        <v>15/03/2011</v>
      </c>
      <c r="V73" s="4" t="s">
        <v>263</v>
      </c>
      <c r="W73" s="4" t="s">
        <v>264</v>
      </c>
      <c r="X73" s="4" t="s">
        <v>265</v>
      </c>
      <c r="Y73" s="4" t="s">
        <v>266</v>
      </c>
      <c r="Z73" s="4" t="s">
        <v>267</v>
      </c>
      <c r="AA73" s="4" t="s">
        <v>345</v>
      </c>
      <c r="AB73" s="4"/>
      <c r="AC73" s="4"/>
      <c r="AD73" s="4"/>
    </row>
    <row r="74" spans="1:30" x14ac:dyDescent="0.25">
      <c r="A74" s="4">
        <v>72</v>
      </c>
      <c r="B74" s="4" t="s">
        <v>222</v>
      </c>
      <c r="C74" s="4" t="str">
        <f>"02/12/2005"</f>
        <v>02/12/2005</v>
      </c>
      <c r="D74" s="4" t="s">
        <v>223</v>
      </c>
      <c r="E74" s="4" t="s">
        <v>4</v>
      </c>
      <c r="F74" s="4" t="s">
        <v>181</v>
      </c>
      <c r="G74" s="4" t="s">
        <v>182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x14ac:dyDescent="0.25">
      <c r="A75" s="4">
        <v>73</v>
      </c>
      <c r="B75" s="4" t="s">
        <v>70</v>
      </c>
      <c r="C75" s="4" t="str">
        <f>"17/06/1991"</f>
        <v>17/06/1991</v>
      </c>
      <c r="D75" s="4" t="s">
        <v>71</v>
      </c>
      <c r="E75" s="4" t="s">
        <v>4</v>
      </c>
      <c r="F75" s="4" t="s">
        <v>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x14ac:dyDescent="0.25">
      <c r="A76" s="4">
        <v>74</v>
      </c>
      <c r="B76" s="4" t="s">
        <v>169</v>
      </c>
      <c r="C76" s="4" t="str">
        <f>"11/01/2001"</f>
        <v>11/01/2001</v>
      </c>
      <c r="D76" s="4" t="s">
        <v>170</v>
      </c>
      <c r="E76" s="4" t="s">
        <v>4</v>
      </c>
      <c r="F76" s="4" t="s">
        <v>48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x14ac:dyDescent="0.25">
      <c r="A77" s="4">
        <v>75</v>
      </c>
      <c r="B77" s="4" t="s">
        <v>323</v>
      </c>
      <c r="C77" s="4" t="str">
        <f>"08/11/2010"</f>
        <v>08/11/2010</v>
      </c>
      <c r="D77" s="4" t="s">
        <v>324</v>
      </c>
      <c r="E77" s="4" t="s">
        <v>4</v>
      </c>
      <c r="F77" s="4" t="s">
        <v>55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x14ac:dyDescent="0.25">
      <c r="A78" s="4">
        <v>76</v>
      </c>
      <c r="B78" s="4" t="s">
        <v>28</v>
      </c>
      <c r="C78" s="4" t="str">
        <f>"29/11/1988"</f>
        <v>29/11/1988</v>
      </c>
      <c r="D78" s="4" t="s">
        <v>29</v>
      </c>
      <c r="E78" s="4" t="s">
        <v>4</v>
      </c>
      <c r="F78" s="4" t="s">
        <v>5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x14ac:dyDescent="0.25">
      <c r="A79" s="4">
        <v>77</v>
      </c>
      <c r="B79" s="4" t="s">
        <v>136</v>
      </c>
      <c r="C79" s="4" t="str">
        <f>"01/07/1994"</f>
        <v>01/07/1994</v>
      </c>
      <c r="D79" s="4" t="s">
        <v>137</v>
      </c>
      <c r="E79" s="4" t="s">
        <v>4</v>
      </c>
      <c r="F79" s="4" t="s">
        <v>16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x14ac:dyDescent="0.25">
      <c r="A80" s="4">
        <v>78</v>
      </c>
      <c r="B80" s="4" t="s">
        <v>519</v>
      </c>
      <c r="C80" s="4" t="str">
        <f>"08/05/2023"</f>
        <v>08/05/2023</v>
      </c>
      <c r="D80" s="4" t="s">
        <v>520</v>
      </c>
      <c r="E80" s="4" t="s">
        <v>4</v>
      </c>
      <c r="F80" s="4" t="s">
        <v>333</v>
      </c>
      <c r="G80" s="4" t="s">
        <v>348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x14ac:dyDescent="0.25">
      <c r="A81" s="4">
        <v>79</v>
      </c>
      <c r="B81" s="4" t="s">
        <v>331</v>
      </c>
      <c r="C81" s="4" t="str">
        <f>"08/11/2010"</f>
        <v>08/11/2010</v>
      </c>
      <c r="D81" s="4" t="s">
        <v>332</v>
      </c>
      <c r="E81" s="4" t="s">
        <v>4</v>
      </c>
      <c r="F81" s="4" t="s">
        <v>333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x14ac:dyDescent="0.25">
      <c r="A82" s="4">
        <v>80</v>
      </c>
      <c r="B82" s="4" t="s">
        <v>435</v>
      </c>
      <c r="C82" s="4" t="str">
        <f>"21/05/2015"</f>
        <v>21/05/2015</v>
      </c>
      <c r="D82" s="4" t="s">
        <v>436</v>
      </c>
      <c r="E82" s="4" t="s">
        <v>4</v>
      </c>
      <c r="F82" s="4" t="s">
        <v>181</v>
      </c>
      <c r="G82" s="4" t="s">
        <v>182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x14ac:dyDescent="0.25">
      <c r="A83" s="4">
        <v>81</v>
      </c>
      <c r="B83" s="4" t="s">
        <v>102</v>
      </c>
      <c r="C83" s="4" t="str">
        <f>"02/04/1993"</f>
        <v>02/04/1993</v>
      </c>
      <c r="D83" s="4" t="s">
        <v>103</v>
      </c>
      <c r="E83" s="4" t="s">
        <v>4</v>
      </c>
      <c r="F83" s="4" t="s">
        <v>5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x14ac:dyDescent="0.25">
      <c r="A84" s="4">
        <v>82</v>
      </c>
      <c r="B84" s="4" t="s">
        <v>472</v>
      </c>
      <c r="C84" s="4" t="str">
        <f>"23/11/2017"</f>
        <v>23/11/2017</v>
      </c>
      <c r="D84" s="4" t="s">
        <v>473</v>
      </c>
      <c r="E84" s="4" t="s">
        <v>4</v>
      </c>
      <c r="F84" s="4" t="s">
        <v>16</v>
      </c>
      <c r="G84" s="4" t="s">
        <v>196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x14ac:dyDescent="0.25">
      <c r="A85" s="4">
        <v>83</v>
      </c>
      <c r="B85" s="4" t="s">
        <v>213</v>
      </c>
      <c r="C85" s="4" t="str">
        <f>"16/02/2005"</f>
        <v>16/02/2005</v>
      </c>
      <c r="D85" s="4" t="s">
        <v>214</v>
      </c>
      <c r="E85" s="4" t="s">
        <v>4</v>
      </c>
      <c r="F85" s="4" t="s">
        <v>48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x14ac:dyDescent="0.25">
      <c r="A86" s="4">
        <v>84</v>
      </c>
      <c r="B86" s="4" t="s">
        <v>165</v>
      </c>
      <c r="C86" s="4" t="str">
        <f>"28/04/2000"</f>
        <v>28/04/2000</v>
      </c>
      <c r="D86" s="4" t="s">
        <v>166</v>
      </c>
      <c r="E86" s="4" t="s">
        <v>4</v>
      </c>
      <c r="F86" s="4" t="s">
        <v>48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x14ac:dyDescent="0.25">
      <c r="A87" s="4">
        <v>85</v>
      </c>
      <c r="B87" s="4" t="s">
        <v>405</v>
      </c>
      <c r="C87" s="4" t="str">
        <f>"14/03/2014"</f>
        <v>14/03/2014</v>
      </c>
      <c r="D87" s="4" t="s">
        <v>406</v>
      </c>
      <c r="E87" s="4" t="s">
        <v>78</v>
      </c>
      <c r="F87" s="4" t="s">
        <v>159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x14ac:dyDescent="0.25">
      <c r="A88" s="4">
        <v>86</v>
      </c>
      <c r="B88" s="4" t="s">
        <v>157</v>
      </c>
      <c r="C88" s="4" t="str">
        <f>"29/12/1998"</f>
        <v>29/12/1998</v>
      </c>
      <c r="D88" s="4" t="s">
        <v>158</v>
      </c>
      <c r="E88" s="4" t="s">
        <v>78</v>
      </c>
      <c r="F88" s="4" t="s">
        <v>159</v>
      </c>
      <c r="G88" s="4" t="s">
        <v>160</v>
      </c>
      <c r="H88" s="4" t="s">
        <v>161</v>
      </c>
      <c r="I88" s="4" t="s">
        <v>79</v>
      </c>
      <c r="J88" s="4" t="s">
        <v>162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4">
        <v>87</v>
      </c>
      <c r="B89" s="4" t="s">
        <v>349</v>
      </c>
      <c r="C89" s="4" t="str">
        <f>"07/10/2011"</f>
        <v>07/10/2011</v>
      </c>
      <c r="D89" s="4" t="s">
        <v>350</v>
      </c>
      <c r="E89" s="4" t="s">
        <v>4</v>
      </c>
      <c r="F89" s="4" t="s">
        <v>333</v>
      </c>
      <c r="G89" s="4" t="s">
        <v>348</v>
      </c>
      <c r="H89" s="4"/>
      <c r="I89" s="4"/>
      <c r="J89" s="4"/>
      <c r="K89" s="4"/>
      <c r="L89" s="4" t="s">
        <v>4</v>
      </c>
      <c r="M89" s="4" t="str">
        <f>"22/09/2017"</f>
        <v>22/09/2017</v>
      </c>
      <c r="N89" s="4" t="s">
        <v>351</v>
      </c>
      <c r="O89" s="4" t="s">
        <v>314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4">
        <v>88</v>
      </c>
      <c r="B90" s="4" t="s">
        <v>14</v>
      </c>
      <c r="C90" s="4" t="str">
        <f>"30/10/1986"</f>
        <v>30/10/1986</v>
      </c>
      <c r="D90" s="4" t="s">
        <v>15</v>
      </c>
      <c r="E90" s="4" t="s">
        <v>4</v>
      </c>
      <c r="F90" s="4" t="s">
        <v>5</v>
      </c>
      <c r="G90" s="4" t="s">
        <v>16</v>
      </c>
      <c r="H90" s="4" t="s">
        <v>17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4">
        <v>89</v>
      </c>
      <c r="B91" s="4" t="s">
        <v>51</v>
      </c>
      <c r="C91" s="4" t="str">
        <f>"14/06/1990"</f>
        <v>14/06/1990</v>
      </c>
      <c r="D91" s="4" t="s">
        <v>52</v>
      </c>
      <c r="E91" s="4" t="s">
        <v>4</v>
      </c>
      <c r="F91" s="4" t="s">
        <v>5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x14ac:dyDescent="0.25">
      <c r="A92" s="4">
        <v>90</v>
      </c>
      <c r="B92" s="4" t="s">
        <v>527</v>
      </c>
      <c r="C92" s="4" t="str">
        <f>"23/11/2023"</f>
        <v>23/11/2023</v>
      </c>
      <c r="D92" s="4" t="s">
        <v>528</v>
      </c>
      <c r="E92" s="4" t="s">
        <v>4</v>
      </c>
      <c r="F92" s="4" t="s">
        <v>514</v>
      </c>
      <c r="G92" s="4" t="s">
        <v>314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4">
        <v>91</v>
      </c>
      <c r="B93" s="4" t="s">
        <v>245</v>
      </c>
      <c r="C93" s="4" t="str">
        <f>"07/08/2007"</f>
        <v>07/08/2007</v>
      </c>
      <c r="D93" s="4" t="s">
        <v>246</v>
      </c>
      <c r="E93" s="4" t="s">
        <v>78</v>
      </c>
      <c r="F93" s="4" t="s">
        <v>159</v>
      </c>
      <c r="G93" s="4" t="s">
        <v>160</v>
      </c>
      <c r="H93" s="4" t="s">
        <v>161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4">
        <v>92</v>
      </c>
      <c r="B94" s="4" t="s">
        <v>183</v>
      </c>
      <c r="C94" s="4" t="str">
        <f>"21/02/2003"</f>
        <v>21/02/2003</v>
      </c>
      <c r="D94" s="4" t="s">
        <v>184</v>
      </c>
      <c r="E94" s="4" t="s">
        <v>185</v>
      </c>
      <c r="F94" s="4" t="s">
        <v>186</v>
      </c>
      <c r="G94" s="4" t="s">
        <v>187</v>
      </c>
      <c r="H94" s="4" t="s">
        <v>188</v>
      </c>
      <c r="I94" s="4" t="s">
        <v>189</v>
      </c>
      <c r="J94" s="4" t="s">
        <v>190</v>
      </c>
      <c r="K94" s="4" t="s">
        <v>191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4">
        <v>93</v>
      </c>
      <c r="B95" s="4" t="s">
        <v>308</v>
      </c>
      <c r="C95" s="4" t="str">
        <f>"18/11/2009"</f>
        <v>18/11/2009</v>
      </c>
      <c r="D95" s="4" t="s">
        <v>309</v>
      </c>
      <c r="E95" s="4" t="s">
        <v>4</v>
      </c>
      <c r="F95" s="4" t="s">
        <v>242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4">
        <v>94</v>
      </c>
      <c r="B96" s="4" t="s">
        <v>247</v>
      </c>
      <c r="C96" s="4" t="str">
        <f>"07/08/2007"</f>
        <v>07/08/2007</v>
      </c>
      <c r="D96" s="4" t="s">
        <v>248</v>
      </c>
      <c r="E96" s="4" t="s">
        <v>4</v>
      </c>
      <c r="F96" s="4" t="s">
        <v>48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x14ac:dyDescent="0.25">
      <c r="A97" s="4">
        <v>95</v>
      </c>
      <c r="B97" s="4" t="s">
        <v>464</v>
      </c>
      <c r="C97" s="4" t="str">
        <f>"12/06/2017"</f>
        <v>12/06/2017</v>
      </c>
      <c r="D97" s="4" t="s">
        <v>465</v>
      </c>
      <c r="E97" s="4" t="s">
        <v>4</v>
      </c>
      <c r="F97" s="4" t="s">
        <v>320</v>
      </c>
      <c r="G97" s="4" t="s">
        <v>356</v>
      </c>
      <c r="H97" s="4" t="s">
        <v>333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x14ac:dyDescent="0.25">
      <c r="A98" s="4">
        <v>96</v>
      </c>
      <c r="B98" s="4" t="s">
        <v>197</v>
      </c>
      <c r="C98" s="4" t="str">
        <f>"01/03/2004"</f>
        <v>01/03/2004</v>
      </c>
      <c r="D98" s="4" t="s">
        <v>198</v>
      </c>
      <c r="E98" s="4" t="s">
        <v>4</v>
      </c>
      <c r="F98" s="4" t="s">
        <v>199</v>
      </c>
      <c r="G98" s="4"/>
      <c r="H98" s="4"/>
      <c r="I98" s="4"/>
      <c r="J98" s="4"/>
      <c r="K98" s="4"/>
      <c r="L98" s="4" t="s">
        <v>4</v>
      </c>
      <c r="M98" s="4" t="str">
        <f>"15/03/2011"</f>
        <v>15/03/2011</v>
      </c>
      <c r="N98" s="4" t="s">
        <v>200</v>
      </c>
      <c r="O98" s="4"/>
      <c r="P98" s="4"/>
      <c r="Q98" s="4"/>
      <c r="R98" s="4"/>
      <c r="S98" s="4"/>
      <c r="T98" s="4" t="s">
        <v>4</v>
      </c>
      <c r="U98" s="4" t="str">
        <f>"15/03/2011"</f>
        <v>15/03/2011</v>
      </c>
      <c r="V98" s="4" t="s">
        <v>200</v>
      </c>
      <c r="W98" s="4"/>
      <c r="X98" s="4"/>
      <c r="Y98" s="4"/>
      <c r="Z98" s="4"/>
      <c r="AA98" s="4"/>
      <c r="AB98" s="4"/>
      <c r="AC98" s="4"/>
      <c r="AD98" s="4"/>
    </row>
    <row r="99" spans="1:30" x14ac:dyDescent="0.25">
      <c r="A99" s="4">
        <v>97</v>
      </c>
      <c r="B99" s="4" t="s">
        <v>44</v>
      </c>
      <c r="C99" s="4" t="str">
        <f>"29/09/1989"</f>
        <v>29/09/1989</v>
      </c>
      <c r="D99" s="4" t="s">
        <v>45</v>
      </c>
      <c r="E99" s="4" t="s">
        <v>4</v>
      </c>
      <c r="F99" s="4" t="s">
        <v>5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x14ac:dyDescent="0.25">
      <c r="A100" s="4">
        <v>98</v>
      </c>
      <c r="B100" s="4" t="s">
        <v>412</v>
      </c>
      <c r="C100" s="4" t="str">
        <f>"29/04/2014"</f>
        <v>29/04/2014</v>
      </c>
      <c r="D100" s="4" t="s">
        <v>413</v>
      </c>
      <c r="E100" s="4" t="s">
        <v>4</v>
      </c>
      <c r="F100" s="4" t="s">
        <v>55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x14ac:dyDescent="0.25">
      <c r="A101" s="4">
        <v>99</v>
      </c>
      <c r="B101" s="4" t="s">
        <v>390</v>
      </c>
      <c r="C101" s="4" t="str">
        <f>"25/06/2013"</f>
        <v>25/06/2013</v>
      </c>
      <c r="D101" s="4" t="s">
        <v>391</v>
      </c>
      <c r="E101" s="4" t="s">
        <v>4</v>
      </c>
      <c r="F101" s="4" t="s">
        <v>207</v>
      </c>
      <c r="G101" s="4"/>
      <c r="H101" s="4"/>
      <c r="I101" s="4"/>
      <c r="J101" s="4"/>
      <c r="K101" s="4"/>
      <c r="L101" s="4" t="s">
        <v>4</v>
      </c>
      <c r="M101" s="4" t="str">
        <f>"17/02/2015"</f>
        <v>17/02/2015</v>
      </c>
      <c r="N101" s="4" t="s">
        <v>273</v>
      </c>
      <c r="O101" s="4" t="s">
        <v>392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x14ac:dyDescent="0.25">
      <c r="A102" s="4">
        <v>100</v>
      </c>
      <c r="B102" s="4" t="s">
        <v>493</v>
      </c>
      <c r="C102" s="4" t="str">
        <f>"12/03/2020"</f>
        <v>12/03/2020</v>
      </c>
      <c r="D102" s="4" t="s">
        <v>494</v>
      </c>
      <c r="E102" s="4" t="s">
        <v>4</v>
      </c>
      <c r="F102" s="4" t="s">
        <v>273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x14ac:dyDescent="0.25">
      <c r="A103" s="4">
        <v>101</v>
      </c>
      <c r="B103" s="4" t="s">
        <v>425</v>
      </c>
      <c r="C103" s="4" t="str">
        <f>"30/10/2014"</f>
        <v>30/10/2014</v>
      </c>
      <c r="D103" s="4" t="s">
        <v>426</v>
      </c>
      <c r="E103" s="4" t="s">
        <v>4</v>
      </c>
      <c r="F103" s="4" t="s">
        <v>314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x14ac:dyDescent="0.25">
      <c r="A104" s="4">
        <v>102</v>
      </c>
      <c r="B104" s="4" t="s">
        <v>306</v>
      </c>
      <c r="C104" s="4" t="str">
        <f>"18/11/2009"</f>
        <v>18/11/2009</v>
      </c>
      <c r="D104" s="4" t="s">
        <v>307</v>
      </c>
      <c r="E104" s="4" t="s">
        <v>4</v>
      </c>
      <c r="F104" s="4" t="s">
        <v>242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x14ac:dyDescent="0.25">
      <c r="A105" s="4">
        <v>103</v>
      </c>
      <c r="B105" s="4" t="s">
        <v>336</v>
      </c>
      <c r="C105" s="4" t="str">
        <f>"08/11/2010"</f>
        <v>08/11/2010</v>
      </c>
      <c r="D105" s="4" t="s">
        <v>337</v>
      </c>
      <c r="E105" s="4" t="s">
        <v>4</v>
      </c>
      <c r="F105" s="4" t="s">
        <v>55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x14ac:dyDescent="0.25">
      <c r="A106" s="4">
        <v>104</v>
      </c>
      <c r="B106" s="4" t="s">
        <v>378</v>
      </c>
      <c r="C106" s="4" t="str">
        <f>"29/01/2013"</f>
        <v>29/01/2013</v>
      </c>
      <c r="D106" s="4" t="s">
        <v>379</v>
      </c>
      <c r="E106" s="4" t="s">
        <v>4</v>
      </c>
      <c r="F106" s="4" t="s">
        <v>348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x14ac:dyDescent="0.25">
      <c r="A107" s="4">
        <v>105</v>
      </c>
      <c r="B107" s="4" t="s">
        <v>120</v>
      </c>
      <c r="C107" s="4" t="str">
        <f>"09/07/1993"</f>
        <v>09/07/1993</v>
      </c>
      <c r="D107" s="4" t="s">
        <v>121</v>
      </c>
      <c r="E107" s="4" t="s">
        <v>4</v>
      </c>
      <c r="F107" s="4" t="s">
        <v>5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x14ac:dyDescent="0.25">
      <c r="A108" s="4">
        <v>106</v>
      </c>
      <c r="B108" s="4" t="s">
        <v>372</v>
      </c>
      <c r="C108" s="4" t="str">
        <f>"29/01/2013"</f>
        <v>29/01/2013</v>
      </c>
      <c r="D108" s="4" t="s">
        <v>373</v>
      </c>
      <c r="E108" s="4" t="s">
        <v>4</v>
      </c>
      <c r="F108" s="4" t="s">
        <v>320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x14ac:dyDescent="0.25">
      <c r="A109" s="4">
        <v>107</v>
      </c>
      <c r="B109" s="4" t="s">
        <v>495</v>
      </c>
      <c r="C109" s="4" t="str">
        <f>"02/03/2021"</f>
        <v>02/03/2021</v>
      </c>
      <c r="D109" s="4" t="s">
        <v>496</v>
      </c>
      <c r="E109" s="4" t="s">
        <v>4</v>
      </c>
      <c r="F109" s="4" t="s">
        <v>333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x14ac:dyDescent="0.25">
      <c r="A110" s="4">
        <v>108</v>
      </c>
      <c r="B110" s="4" t="s">
        <v>211</v>
      </c>
      <c r="C110" s="4" t="str">
        <f>"06/12/2004"</f>
        <v>06/12/2004</v>
      </c>
      <c r="D110" s="4" t="s">
        <v>212</v>
      </c>
      <c r="E110" s="4" t="s">
        <v>4</v>
      </c>
      <c r="F110" s="4" t="s">
        <v>48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x14ac:dyDescent="0.25">
      <c r="A111" s="4">
        <v>109</v>
      </c>
      <c r="B111" s="4" t="s">
        <v>95</v>
      </c>
      <c r="C111" s="4" t="str">
        <f>"18/12/1992"</f>
        <v>18/12/1992</v>
      </c>
      <c r="D111" s="4" t="s">
        <v>96</v>
      </c>
      <c r="E111" s="4" t="s">
        <v>4</v>
      </c>
      <c r="F111" s="4" t="s">
        <v>5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x14ac:dyDescent="0.25">
      <c r="A112" s="4">
        <v>110</v>
      </c>
      <c r="B112" s="4" t="s">
        <v>124</v>
      </c>
      <c r="C112" s="4" t="str">
        <f>"24/09/1993"</f>
        <v>24/09/1993</v>
      </c>
      <c r="D112" s="4" t="s">
        <v>125</v>
      </c>
      <c r="E112" s="4" t="s">
        <v>4</v>
      </c>
      <c r="F112" s="4" t="s">
        <v>5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x14ac:dyDescent="0.25">
      <c r="A113" s="4">
        <v>111</v>
      </c>
      <c r="B113" s="4" t="s">
        <v>20</v>
      </c>
      <c r="C113" s="4" t="str">
        <f>"29/09/1987"</f>
        <v>29/09/1987</v>
      </c>
      <c r="D113" s="4" t="s">
        <v>21</v>
      </c>
      <c r="E113" s="4" t="s">
        <v>4</v>
      </c>
      <c r="F113" s="4" t="s">
        <v>5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x14ac:dyDescent="0.25">
      <c r="A114" s="4">
        <v>112</v>
      </c>
      <c r="B114" s="4" t="s">
        <v>407</v>
      </c>
      <c r="C114" s="4" t="str">
        <f>"14/03/2014"</f>
        <v>14/03/2014</v>
      </c>
      <c r="D114" s="4" t="s">
        <v>408</v>
      </c>
      <c r="E114" s="4" t="s">
        <v>4</v>
      </c>
      <c r="F114" s="4" t="s">
        <v>409</v>
      </c>
      <c r="G114" s="4" t="s">
        <v>320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x14ac:dyDescent="0.25">
      <c r="A115" s="4">
        <v>113</v>
      </c>
      <c r="B115" s="4" t="s">
        <v>93</v>
      </c>
      <c r="C115" s="4" t="str">
        <f>"18/12/1992"</f>
        <v>18/12/1992</v>
      </c>
      <c r="D115" s="4" t="s">
        <v>94</v>
      </c>
      <c r="E115" s="4" t="s">
        <v>4</v>
      </c>
      <c r="F115" s="4" t="s">
        <v>48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x14ac:dyDescent="0.25">
      <c r="A116" s="4">
        <v>114</v>
      </c>
      <c r="B116" s="4" t="s">
        <v>89</v>
      </c>
      <c r="C116" s="4" t="str">
        <f>"14/09/1992"</f>
        <v>14/09/1992</v>
      </c>
      <c r="D116" s="4" t="s">
        <v>90</v>
      </c>
      <c r="E116" s="4" t="s">
        <v>4</v>
      </c>
      <c r="F116" s="4" t="s">
        <v>5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x14ac:dyDescent="0.25">
      <c r="A117" s="4">
        <v>115</v>
      </c>
      <c r="B117" s="4" t="s">
        <v>203</v>
      </c>
      <c r="C117" s="4" t="str">
        <f>"23/04/2004"</f>
        <v>23/04/2004</v>
      </c>
      <c r="D117" s="4" t="s">
        <v>204</v>
      </c>
      <c r="E117" s="4" t="s">
        <v>4</v>
      </c>
      <c r="F117" s="4" t="s">
        <v>48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x14ac:dyDescent="0.25">
      <c r="A118" s="4">
        <v>116</v>
      </c>
      <c r="B118" s="4" t="s">
        <v>386</v>
      </c>
      <c r="C118" s="4" t="str">
        <f>"11/03/2013"</f>
        <v>11/03/2013</v>
      </c>
      <c r="D118" s="4" t="s">
        <v>387</v>
      </c>
      <c r="E118" s="4" t="s">
        <v>4</v>
      </c>
      <c r="F118" s="4" t="s">
        <v>55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x14ac:dyDescent="0.25">
      <c r="A119" s="4">
        <v>117</v>
      </c>
      <c r="B119" s="4" t="s">
        <v>395</v>
      </c>
      <c r="C119" s="4" t="str">
        <f>"17/10/2013"</f>
        <v>17/10/2013</v>
      </c>
      <c r="D119" s="4" t="s">
        <v>396</v>
      </c>
      <c r="E119" s="4" t="s">
        <v>2</v>
      </c>
      <c r="F119" s="4" t="s">
        <v>397</v>
      </c>
      <c r="G119" s="4"/>
      <c r="H119" s="4"/>
      <c r="I119" s="4"/>
      <c r="J119" s="4"/>
      <c r="K119" s="4"/>
      <c r="L119" s="4" t="s">
        <v>398</v>
      </c>
      <c r="M119" s="4" t="str">
        <f>"17/10/2013"</f>
        <v>17/10/2013</v>
      </c>
      <c r="N119" s="4" t="s">
        <v>399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x14ac:dyDescent="0.25">
      <c r="A120" s="4">
        <v>118</v>
      </c>
      <c r="B120" s="4" t="s">
        <v>153</v>
      </c>
      <c r="C120" s="4" t="str">
        <f>"04/12/1997"</f>
        <v>04/12/1997</v>
      </c>
      <c r="D120" s="4" t="s">
        <v>154</v>
      </c>
      <c r="E120" s="4" t="s">
        <v>4</v>
      </c>
      <c r="F120" s="4" t="s">
        <v>48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x14ac:dyDescent="0.25">
      <c r="A121" s="4">
        <v>119</v>
      </c>
      <c r="B121" s="4" t="s">
        <v>515</v>
      </c>
      <c r="C121" s="4" t="str">
        <f>"14/02/2023"</f>
        <v>14/02/2023</v>
      </c>
      <c r="D121" s="4" t="s">
        <v>516</v>
      </c>
      <c r="E121" s="4" t="s">
        <v>4</v>
      </c>
      <c r="F121" s="4" t="s">
        <v>348</v>
      </c>
      <c r="G121" s="4" t="s">
        <v>320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x14ac:dyDescent="0.25">
      <c r="A122" s="4">
        <v>120</v>
      </c>
      <c r="B122" s="4" t="s">
        <v>504</v>
      </c>
      <c r="C122" s="4" t="str">
        <f>"18/03/2022"</f>
        <v>18/03/2022</v>
      </c>
      <c r="D122" s="4" t="s">
        <v>505</v>
      </c>
      <c r="E122" s="4" t="s">
        <v>262</v>
      </c>
      <c r="F122" s="4" t="s">
        <v>265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x14ac:dyDescent="0.25">
      <c r="A123" s="4">
        <v>121</v>
      </c>
      <c r="B123" s="4" t="s">
        <v>534</v>
      </c>
      <c r="C123" s="4" t="str">
        <f>"15/02/2024"</f>
        <v>15/02/2024</v>
      </c>
      <c r="D123" s="4" t="s">
        <v>535</v>
      </c>
      <c r="E123" s="4" t="s">
        <v>4</v>
      </c>
      <c r="F123" s="4" t="s">
        <v>319</v>
      </c>
      <c r="G123" s="4" t="s">
        <v>320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x14ac:dyDescent="0.25">
      <c r="A124" s="4">
        <v>122</v>
      </c>
      <c r="B124" s="4" t="s">
        <v>99</v>
      </c>
      <c r="C124" s="4" t="str">
        <f>"02/04/1993"</f>
        <v>02/04/1993</v>
      </c>
      <c r="D124" s="4" t="s">
        <v>100</v>
      </c>
      <c r="E124" s="4" t="s">
        <v>4</v>
      </c>
      <c r="F124" s="4" t="s">
        <v>48</v>
      </c>
      <c r="G124" s="4"/>
      <c r="H124" s="4"/>
      <c r="I124" s="4"/>
      <c r="J124" s="4"/>
      <c r="K124" s="4"/>
      <c r="L124" s="4" t="s">
        <v>4</v>
      </c>
      <c r="M124" s="4" t="str">
        <f>"02/04/1993"</f>
        <v>02/04/1993</v>
      </c>
      <c r="N124" s="4" t="s">
        <v>101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x14ac:dyDescent="0.25">
      <c r="A125" s="4">
        <v>123</v>
      </c>
      <c r="B125" s="4" t="s">
        <v>363</v>
      </c>
      <c r="C125" s="4" t="str">
        <f>"29/12/2011"</f>
        <v>29/12/2011</v>
      </c>
      <c r="D125" s="4" t="s">
        <v>364</v>
      </c>
      <c r="E125" s="4" t="s">
        <v>4</v>
      </c>
      <c r="F125" s="4" t="s">
        <v>320</v>
      </c>
      <c r="G125" s="4" t="s">
        <v>327</v>
      </c>
      <c r="H125" s="4" t="s">
        <v>330</v>
      </c>
      <c r="I125" s="4" t="s">
        <v>365</v>
      </c>
      <c r="J125" s="4" t="s">
        <v>366</v>
      </c>
      <c r="K125" s="4" t="s">
        <v>367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x14ac:dyDescent="0.25">
      <c r="A126" s="4">
        <v>124</v>
      </c>
      <c r="B126" s="4" t="s">
        <v>171</v>
      </c>
      <c r="C126" s="4" t="str">
        <f>"03/04/2001"</f>
        <v>03/04/2001</v>
      </c>
      <c r="D126" s="4" t="s">
        <v>172</v>
      </c>
      <c r="E126" s="4" t="s">
        <v>4</v>
      </c>
      <c r="F126" s="4" t="s">
        <v>48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x14ac:dyDescent="0.25">
      <c r="A127" s="4">
        <v>125</v>
      </c>
      <c r="B127" s="4" t="s">
        <v>429</v>
      </c>
      <c r="C127" s="4" t="str">
        <f>"17/02/2015"</f>
        <v>17/02/2015</v>
      </c>
      <c r="D127" s="4" t="s">
        <v>430</v>
      </c>
      <c r="E127" s="4" t="s">
        <v>4</v>
      </c>
      <c r="F127" s="4" t="s">
        <v>320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x14ac:dyDescent="0.25">
      <c r="A128" s="4">
        <v>126</v>
      </c>
      <c r="B128" s="4" t="s">
        <v>215</v>
      </c>
      <c r="C128" s="4" t="str">
        <f>"22/02/2005"</f>
        <v>22/02/2005</v>
      </c>
      <c r="D128" s="4" t="s">
        <v>216</v>
      </c>
      <c r="E128" s="4" t="s">
        <v>4</v>
      </c>
      <c r="F128" s="4" t="s">
        <v>181</v>
      </c>
      <c r="G128" s="4" t="s">
        <v>217</v>
      </c>
      <c r="H128" s="4" t="s">
        <v>101</v>
      </c>
      <c r="I128" s="4" t="s">
        <v>182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x14ac:dyDescent="0.25">
      <c r="A129" s="4">
        <v>127</v>
      </c>
      <c r="B129" s="4" t="s">
        <v>64</v>
      </c>
      <c r="C129" s="4" t="str">
        <f>"08/04/1991"</f>
        <v>08/04/1991</v>
      </c>
      <c r="D129" s="4" t="s">
        <v>65</v>
      </c>
      <c r="E129" s="4" t="s">
        <v>4</v>
      </c>
      <c r="F129" s="4" t="s">
        <v>5</v>
      </c>
      <c r="G129" s="4" t="s">
        <v>16</v>
      </c>
      <c r="H129" s="4" t="s">
        <v>17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x14ac:dyDescent="0.25">
      <c r="A130" s="4">
        <v>128</v>
      </c>
      <c r="B130" s="4" t="s">
        <v>485</v>
      </c>
      <c r="C130" s="4" t="str">
        <f>"25/10/2018"</f>
        <v>25/10/2018</v>
      </c>
      <c r="D130" s="4" t="s">
        <v>486</v>
      </c>
      <c r="E130" s="4" t="s">
        <v>4</v>
      </c>
      <c r="F130" s="4" t="s">
        <v>148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x14ac:dyDescent="0.25">
      <c r="A131" s="4">
        <v>129</v>
      </c>
      <c r="B131" s="4" t="s">
        <v>112</v>
      </c>
      <c r="C131" s="4" t="str">
        <f>"09/07/1993"</f>
        <v>09/07/1993</v>
      </c>
      <c r="D131" s="4" t="s">
        <v>113</v>
      </c>
      <c r="E131" s="4" t="s">
        <v>4</v>
      </c>
      <c r="F131" s="4" t="s">
        <v>5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x14ac:dyDescent="0.25">
      <c r="A132" s="4">
        <v>130</v>
      </c>
      <c r="B132" s="4" t="s">
        <v>315</v>
      </c>
      <c r="C132" s="4" t="str">
        <f>"08/11/2010"</f>
        <v>08/11/2010</v>
      </c>
      <c r="D132" s="4" t="s">
        <v>316</v>
      </c>
      <c r="E132" s="4" t="s">
        <v>4</v>
      </c>
      <c r="F132" s="4" t="s">
        <v>181</v>
      </c>
      <c r="G132" s="4" t="s">
        <v>182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x14ac:dyDescent="0.25">
      <c r="A133" s="4">
        <v>131</v>
      </c>
      <c r="B133" s="4" t="s">
        <v>393</v>
      </c>
      <c r="C133" s="4" t="str">
        <f>"17/10/2013"</f>
        <v>17/10/2013</v>
      </c>
      <c r="D133" s="4" t="s">
        <v>394</v>
      </c>
      <c r="E133" s="4" t="s">
        <v>4</v>
      </c>
      <c r="F133" s="4" t="s">
        <v>55</v>
      </c>
      <c r="G133" s="4" t="s">
        <v>182</v>
      </c>
      <c r="H133" s="4" t="s">
        <v>242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x14ac:dyDescent="0.25">
      <c r="A134" s="4">
        <v>132</v>
      </c>
      <c r="B134" s="4" t="s">
        <v>302</v>
      </c>
      <c r="C134" s="4" t="str">
        <f>"18/11/2009"</f>
        <v>18/11/2009</v>
      </c>
      <c r="D134" s="4" t="s">
        <v>303</v>
      </c>
      <c r="E134" s="4" t="s">
        <v>4</v>
      </c>
      <c r="F134" s="4" t="s">
        <v>234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x14ac:dyDescent="0.25">
      <c r="A135" s="4">
        <v>133</v>
      </c>
      <c r="B135" s="4" t="s">
        <v>433</v>
      </c>
      <c r="C135" s="4" t="str">
        <f>"21/05/2015"</f>
        <v>21/05/2015</v>
      </c>
      <c r="D135" s="4" t="s">
        <v>434</v>
      </c>
      <c r="E135" s="4" t="s">
        <v>4</v>
      </c>
      <c r="F135" s="4" t="s">
        <v>348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x14ac:dyDescent="0.25">
      <c r="A136" s="4">
        <v>134</v>
      </c>
      <c r="B136" s="4" t="s">
        <v>521</v>
      </c>
      <c r="C136" s="4" t="str">
        <f>"22/06/2023"</f>
        <v>22/06/2023</v>
      </c>
      <c r="D136" s="4" t="s">
        <v>522</v>
      </c>
      <c r="E136" s="4" t="s">
        <v>4</v>
      </c>
      <c r="F136" s="4" t="s">
        <v>333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x14ac:dyDescent="0.25">
      <c r="A137" s="4">
        <v>135</v>
      </c>
      <c r="B137" s="4" t="s">
        <v>459</v>
      </c>
      <c r="C137" s="4" t="str">
        <f>"01/03/2017"</f>
        <v>01/03/2017</v>
      </c>
      <c r="D137" s="4" t="s">
        <v>460</v>
      </c>
      <c r="E137" s="4" t="s">
        <v>4</v>
      </c>
      <c r="F137" s="4" t="s">
        <v>333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x14ac:dyDescent="0.25">
      <c r="A138" s="4">
        <v>136</v>
      </c>
      <c r="B138" s="4" t="s">
        <v>510</v>
      </c>
      <c r="C138" s="4" t="str">
        <f>"06/12/2022"</f>
        <v>06/12/2022</v>
      </c>
      <c r="D138" s="4" t="s">
        <v>511</v>
      </c>
      <c r="E138" s="4" t="s">
        <v>4</v>
      </c>
      <c r="F138" s="4" t="s">
        <v>234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x14ac:dyDescent="0.25">
      <c r="A139" s="4">
        <v>137</v>
      </c>
      <c r="B139" s="4" t="s">
        <v>512</v>
      </c>
      <c r="C139" s="4" t="str">
        <f>"14/02/2023"</f>
        <v>14/02/2023</v>
      </c>
      <c r="D139" s="4" t="s">
        <v>513</v>
      </c>
      <c r="E139" s="4" t="s">
        <v>4</v>
      </c>
      <c r="F139" s="4" t="s">
        <v>320</v>
      </c>
      <c r="G139" s="4" t="s">
        <v>514</v>
      </c>
      <c r="H139" s="4" t="s">
        <v>333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x14ac:dyDescent="0.25">
      <c r="A140" s="4">
        <v>138</v>
      </c>
      <c r="B140" s="4" t="s">
        <v>243</v>
      </c>
      <c r="C140" s="4" t="str">
        <f>"29/05/2007"</f>
        <v>29/05/2007</v>
      </c>
      <c r="D140" s="4" t="s">
        <v>244</v>
      </c>
      <c r="E140" s="4" t="s">
        <v>4</v>
      </c>
      <c r="F140" s="4" t="s">
        <v>210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x14ac:dyDescent="0.25">
      <c r="A141" s="4">
        <v>139</v>
      </c>
      <c r="B141" s="4" t="s">
        <v>296</v>
      </c>
      <c r="C141" s="4" t="str">
        <f>"18/11/2009"</f>
        <v>18/11/2009</v>
      </c>
      <c r="D141" s="4" t="s">
        <v>297</v>
      </c>
      <c r="E141" s="4" t="s">
        <v>4</v>
      </c>
      <c r="F141" s="4" t="s">
        <v>48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x14ac:dyDescent="0.25">
      <c r="A142" s="4">
        <v>140</v>
      </c>
      <c r="B142" s="4" t="s">
        <v>256</v>
      </c>
      <c r="C142" s="4" t="str">
        <f>"27/10/2008"</f>
        <v>27/10/2008</v>
      </c>
      <c r="D142" s="4" t="s">
        <v>257</v>
      </c>
      <c r="E142" s="4" t="s">
        <v>4</v>
      </c>
      <c r="F142" s="4" t="s">
        <v>48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x14ac:dyDescent="0.25">
      <c r="A143" s="4">
        <v>141</v>
      </c>
      <c r="B143" s="4" t="s">
        <v>66</v>
      </c>
      <c r="C143" s="4" t="str">
        <f>"17/06/1991"</f>
        <v>17/06/1991</v>
      </c>
      <c r="D143" s="4" t="s">
        <v>67</v>
      </c>
      <c r="E143" s="4" t="s">
        <v>4</v>
      </c>
      <c r="F143" s="4" t="s">
        <v>48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x14ac:dyDescent="0.25">
      <c r="A144" s="4">
        <v>142</v>
      </c>
      <c r="B144" s="4" t="s">
        <v>276</v>
      </c>
      <c r="C144" s="4" t="str">
        <f>"27/10/2008"</f>
        <v>27/10/2008</v>
      </c>
      <c r="D144" s="4" t="s">
        <v>277</v>
      </c>
      <c r="E144" s="4" t="s">
        <v>4</v>
      </c>
      <c r="F144" s="4" t="s">
        <v>181</v>
      </c>
      <c r="G144" s="4" t="s">
        <v>182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x14ac:dyDescent="0.25">
      <c r="A145" s="4">
        <v>143</v>
      </c>
      <c r="B145" s="4" t="s">
        <v>370</v>
      </c>
      <c r="C145" s="4" t="str">
        <f>"29/01/2013"</f>
        <v>29/01/2013</v>
      </c>
      <c r="D145" s="4" t="s">
        <v>371</v>
      </c>
      <c r="E145" s="4" t="s">
        <v>4</v>
      </c>
      <c r="F145" s="4" t="s">
        <v>199</v>
      </c>
      <c r="G145" s="4"/>
      <c r="H145" s="4"/>
      <c r="I145" s="4"/>
      <c r="J145" s="4"/>
      <c r="K145" s="4"/>
      <c r="L145" s="4" t="s">
        <v>4</v>
      </c>
      <c r="M145" s="4" t="str">
        <f>"11/03/2013"</f>
        <v>11/03/2013</v>
      </c>
      <c r="N145" s="4" t="s">
        <v>333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x14ac:dyDescent="0.25">
      <c r="A146" s="4">
        <v>144</v>
      </c>
      <c r="B146" s="4" t="s">
        <v>443</v>
      </c>
      <c r="C146" s="4" t="str">
        <f>"18/11/2015"</f>
        <v>18/11/2015</v>
      </c>
      <c r="D146" s="4" t="s">
        <v>444</v>
      </c>
      <c r="E146" s="4" t="s">
        <v>4</v>
      </c>
      <c r="F146" s="4" t="s">
        <v>55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x14ac:dyDescent="0.25">
      <c r="A147" s="4">
        <v>145</v>
      </c>
      <c r="B147" s="4" t="s">
        <v>274</v>
      </c>
      <c r="C147" s="4" t="str">
        <f>"27/10/2008"</f>
        <v>27/10/2008</v>
      </c>
      <c r="D147" s="4" t="s">
        <v>275</v>
      </c>
      <c r="E147" s="4" t="s">
        <v>4</v>
      </c>
      <c r="F147" s="4" t="s">
        <v>182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x14ac:dyDescent="0.25">
      <c r="A148" s="4">
        <v>146</v>
      </c>
      <c r="B148" s="4" t="s">
        <v>338</v>
      </c>
      <c r="C148" s="4" t="str">
        <f>"15/03/2011"</f>
        <v>15/03/2011</v>
      </c>
      <c r="D148" s="4" t="s">
        <v>339</v>
      </c>
      <c r="E148" s="4" t="s">
        <v>4</v>
      </c>
      <c r="F148" s="4" t="s">
        <v>55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x14ac:dyDescent="0.25">
      <c r="A149" s="4">
        <v>147</v>
      </c>
      <c r="B149" s="4" t="s">
        <v>419</v>
      </c>
      <c r="C149" s="4" t="str">
        <f>"30/10/2014"</f>
        <v>30/10/2014</v>
      </c>
      <c r="D149" s="4" t="s">
        <v>420</v>
      </c>
      <c r="E149" s="4" t="s">
        <v>4</v>
      </c>
      <c r="F149" s="4" t="s">
        <v>181</v>
      </c>
      <c r="G149" s="4" t="s">
        <v>182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x14ac:dyDescent="0.25">
      <c r="A150" s="4">
        <v>148</v>
      </c>
      <c r="B150" s="4" t="s">
        <v>469</v>
      </c>
      <c r="C150" s="4" t="str">
        <f>"22/09/2017"</f>
        <v>22/09/2017</v>
      </c>
      <c r="D150" s="4" t="s">
        <v>470</v>
      </c>
      <c r="E150" s="4" t="s">
        <v>4</v>
      </c>
      <c r="F150" s="4" t="s">
        <v>471</v>
      </c>
      <c r="G150" s="4" t="s">
        <v>148</v>
      </c>
      <c r="H150" s="4" t="s">
        <v>234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x14ac:dyDescent="0.25">
      <c r="A151" s="4">
        <v>149</v>
      </c>
      <c r="B151" s="4" t="s">
        <v>481</v>
      </c>
      <c r="C151" s="4" t="str">
        <f>"26/06/2018"</f>
        <v>26/06/2018</v>
      </c>
      <c r="D151" s="4" t="s">
        <v>482</v>
      </c>
      <c r="E151" s="4" t="s">
        <v>2</v>
      </c>
      <c r="F151" s="4" t="s">
        <v>397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x14ac:dyDescent="0.25">
      <c r="A152" s="4">
        <v>150</v>
      </c>
      <c r="B152" s="4" t="s">
        <v>382</v>
      </c>
      <c r="C152" s="4" t="str">
        <f>"29/01/2013"</f>
        <v>29/01/2013</v>
      </c>
      <c r="D152" s="4" t="s">
        <v>383</v>
      </c>
      <c r="E152" s="4" t="s">
        <v>4</v>
      </c>
      <c r="F152" s="4" t="s">
        <v>199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x14ac:dyDescent="0.25">
      <c r="A153" s="4">
        <v>151</v>
      </c>
      <c r="B153" s="4" t="s">
        <v>97</v>
      </c>
      <c r="C153" s="4" t="str">
        <f>"05/03/1993"</f>
        <v>05/03/1993</v>
      </c>
      <c r="D153" s="4" t="s">
        <v>98</v>
      </c>
      <c r="E153" s="4" t="s">
        <v>4</v>
      </c>
      <c r="F153" s="4" t="s">
        <v>48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x14ac:dyDescent="0.25">
      <c r="A154" s="4">
        <v>152</v>
      </c>
      <c r="B154" s="4" t="s">
        <v>140</v>
      </c>
      <c r="C154" s="4" t="str">
        <f>"08/09/1995"</f>
        <v>08/09/1995</v>
      </c>
      <c r="D154" s="4" t="s">
        <v>141</v>
      </c>
      <c r="E154" s="4" t="s">
        <v>2</v>
      </c>
      <c r="F154" s="4" t="s">
        <v>142</v>
      </c>
      <c r="G154" s="4" t="s">
        <v>143</v>
      </c>
      <c r="H154" s="4" t="s">
        <v>144</v>
      </c>
      <c r="I154" s="4" t="s">
        <v>145</v>
      </c>
      <c r="J154" s="4" t="s">
        <v>146</v>
      </c>
      <c r="K154" s="4" t="s">
        <v>147</v>
      </c>
      <c r="L154" s="4" t="s">
        <v>4</v>
      </c>
      <c r="M154" s="4" t="str">
        <f>"27/10/2020"</f>
        <v>27/10/2020</v>
      </c>
      <c r="N154" s="4" t="s">
        <v>148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x14ac:dyDescent="0.25">
      <c r="A155" s="4">
        <v>153</v>
      </c>
      <c r="B155" s="4" t="s">
        <v>457</v>
      </c>
      <c r="C155" s="4" t="str">
        <f>"01/03/2017"</f>
        <v>01/03/2017</v>
      </c>
      <c r="D155" s="4" t="s">
        <v>458</v>
      </c>
      <c r="E155" s="4" t="s">
        <v>4</v>
      </c>
      <c r="F155" s="4" t="s">
        <v>333</v>
      </c>
      <c r="G155" s="4" t="s">
        <v>348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x14ac:dyDescent="0.25">
      <c r="A156" s="4">
        <v>154</v>
      </c>
      <c r="B156" s="4" t="s">
        <v>232</v>
      </c>
      <c r="C156" s="4" t="str">
        <f>"29/05/2007"</f>
        <v>29/05/2007</v>
      </c>
      <c r="D156" s="4" t="s">
        <v>233</v>
      </c>
      <c r="E156" s="4" t="s">
        <v>4</v>
      </c>
      <c r="F156" s="4" t="s">
        <v>234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x14ac:dyDescent="0.25">
      <c r="A157" s="4">
        <v>155</v>
      </c>
      <c r="B157" s="4" t="s">
        <v>60</v>
      </c>
      <c r="C157" s="4" t="str">
        <f>"08/04/1991"</f>
        <v>08/04/1991</v>
      </c>
      <c r="D157" s="4" t="s">
        <v>61</v>
      </c>
      <c r="E157" s="4" t="s">
        <v>4</v>
      </c>
      <c r="F157" s="4" t="s">
        <v>5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x14ac:dyDescent="0.25">
      <c r="A158" s="4">
        <v>156</v>
      </c>
      <c r="B158" s="4" t="s">
        <v>282</v>
      </c>
      <c r="C158" s="4" t="str">
        <f>"27/10/2008"</f>
        <v>27/10/2008</v>
      </c>
      <c r="D158" s="4" t="s">
        <v>283</v>
      </c>
      <c r="E158" s="4" t="s">
        <v>4</v>
      </c>
      <c r="F158" s="4" t="s">
        <v>55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x14ac:dyDescent="0.25">
      <c r="A159" s="4">
        <v>157</v>
      </c>
      <c r="B159" s="4" t="s">
        <v>400</v>
      </c>
      <c r="C159" s="4" t="str">
        <f>"27/12/2013"</f>
        <v>27/12/2013</v>
      </c>
      <c r="D159" s="4" t="s">
        <v>401</v>
      </c>
      <c r="E159" s="4" t="s">
        <v>4</v>
      </c>
      <c r="F159" s="4" t="s">
        <v>402</v>
      </c>
      <c r="G159" s="4" t="s">
        <v>148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x14ac:dyDescent="0.25">
      <c r="A160" s="4">
        <v>158</v>
      </c>
      <c r="B160" s="4" t="s">
        <v>334</v>
      </c>
      <c r="C160" s="4" t="str">
        <f>"08/11/2010"</f>
        <v>08/11/2010</v>
      </c>
      <c r="D160" s="4" t="s">
        <v>335</v>
      </c>
      <c r="E160" s="4" t="s">
        <v>4</v>
      </c>
      <c r="F160" s="4" t="s">
        <v>55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x14ac:dyDescent="0.25">
      <c r="A161" s="4">
        <v>159</v>
      </c>
      <c r="B161" s="4" t="s">
        <v>254</v>
      </c>
      <c r="C161" s="4" t="str">
        <f>"16/01/2008"</f>
        <v>16/01/2008</v>
      </c>
      <c r="D161" s="4" t="s">
        <v>255</v>
      </c>
      <c r="E161" s="4" t="s">
        <v>4</v>
      </c>
      <c r="F161" s="4" t="s">
        <v>182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x14ac:dyDescent="0.25">
      <c r="A162" s="4">
        <v>160</v>
      </c>
      <c r="B162" s="4" t="s">
        <v>271</v>
      </c>
      <c r="C162" s="4" t="str">
        <f>"27/10/2008"</f>
        <v>27/10/2008</v>
      </c>
      <c r="D162" s="4" t="s">
        <v>272</v>
      </c>
      <c r="E162" s="4" t="s">
        <v>4</v>
      </c>
      <c r="F162" s="4" t="s">
        <v>181</v>
      </c>
      <c r="G162" s="4" t="s">
        <v>273</v>
      </c>
      <c r="H162" s="4" t="s">
        <v>182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x14ac:dyDescent="0.25">
      <c r="A163" s="4">
        <v>161</v>
      </c>
      <c r="B163" s="4" t="s">
        <v>22</v>
      </c>
      <c r="C163" s="4" t="str">
        <f>"15/03/1988"</f>
        <v>15/03/1988</v>
      </c>
      <c r="D163" s="4" t="s">
        <v>23</v>
      </c>
      <c r="E163" s="4" t="s">
        <v>4</v>
      </c>
      <c r="F163" s="4" t="s">
        <v>5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x14ac:dyDescent="0.25">
      <c r="A164" s="4">
        <v>162</v>
      </c>
      <c r="B164" s="4" t="s">
        <v>116</v>
      </c>
      <c r="C164" s="4" t="str">
        <f>"09/07/1993"</f>
        <v>09/07/1993</v>
      </c>
      <c r="D164" s="4" t="s">
        <v>117</v>
      </c>
      <c r="E164" s="4" t="s">
        <v>4</v>
      </c>
      <c r="F164" s="4" t="s">
        <v>48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x14ac:dyDescent="0.25">
      <c r="A165" s="4">
        <v>163</v>
      </c>
      <c r="B165" s="4" t="s">
        <v>441</v>
      </c>
      <c r="C165" s="4" t="str">
        <f>"18/11/2015"</f>
        <v>18/11/2015</v>
      </c>
      <c r="D165" s="4" t="s">
        <v>442</v>
      </c>
      <c r="E165" s="4" t="s">
        <v>4</v>
      </c>
      <c r="F165" s="4" t="s">
        <v>365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x14ac:dyDescent="0.25">
      <c r="A166" s="4">
        <v>164</v>
      </c>
      <c r="B166" s="4" t="s">
        <v>218</v>
      </c>
      <c r="C166" s="4" t="str">
        <f>"18/03/2005"</f>
        <v>18/03/2005</v>
      </c>
      <c r="D166" s="4" t="s">
        <v>219</v>
      </c>
      <c r="E166" s="4" t="s">
        <v>4</v>
      </c>
      <c r="F166" s="4" t="s">
        <v>48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x14ac:dyDescent="0.25">
      <c r="A167" s="4">
        <v>165</v>
      </c>
      <c r="B167" s="4" t="s">
        <v>450</v>
      </c>
      <c r="C167" s="4" t="str">
        <f>"18/02/2016"</f>
        <v>18/02/2016</v>
      </c>
      <c r="D167" s="4" t="s">
        <v>451</v>
      </c>
      <c r="E167" s="4" t="s">
        <v>4</v>
      </c>
      <c r="F167" s="4" t="s">
        <v>55</v>
      </c>
      <c r="G167" s="4" t="s">
        <v>452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x14ac:dyDescent="0.25">
      <c r="A168" s="4">
        <v>166</v>
      </c>
      <c r="B168" s="4" t="s">
        <v>205</v>
      </c>
      <c r="C168" s="4" t="str">
        <f>"21/05/2004"</f>
        <v>21/05/2004</v>
      </c>
      <c r="D168" s="4" t="s">
        <v>206</v>
      </c>
      <c r="E168" s="4" t="s">
        <v>4</v>
      </c>
      <c r="F168" s="4" t="s">
        <v>207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x14ac:dyDescent="0.25">
      <c r="A169" s="4">
        <v>167</v>
      </c>
      <c r="B169" s="4" t="s">
        <v>56</v>
      </c>
      <c r="C169" s="4" t="str">
        <f>"23/01/1991"</f>
        <v>23/01/1991</v>
      </c>
      <c r="D169" s="4" t="s">
        <v>57</v>
      </c>
      <c r="E169" s="4" t="s">
        <v>4</v>
      </c>
      <c r="F169" s="4" t="s">
        <v>48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x14ac:dyDescent="0.25">
      <c r="A170" s="4">
        <v>168</v>
      </c>
      <c r="B170" s="4" t="s">
        <v>474</v>
      </c>
      <c r="C170" s="4" t="str">
        <f>"27/12/2017"</f>
        <v>27/12/2017</v>
      </c>
      <c r="D170" s="4" t="s">
        <v>475</v>
      </c>
      <c r="E170" s="4" t="s">
        <v>4</v>
      </c>
      <c r="F170" s="4" t="s">
        <v>476</v>
      </c>
      <c r="G170" s="4" t="s">
        <v>333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x14ac:dyDescent="0.25">
      <c r="A171" s="4">
        <v>169</v>
      </c>
      <c r="B171" s="4" t="s">
        <v>298</v>
      </c>
      <c r="C171" s="4" t="str">
        <f>"18/11/2009"</f>
        <v>18/11/2009</v>
      </c>
      <c r="D171" s="4" t="s">
        <v>299</v>
      </c>
      <c r="E171" s="4" t="s">
        <v>4</v>
      </c>
      <c r="F171" s="4" t="s">
        <v>48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x14ac:dyDescent="0.25">
      <c r="A172" s="4">
        <v>170</v>
      </c>
      <c r="B172" s="4" t="s">
        <v>104</v>
      </c>
      <c r="C172" s="4" t="str">
        <f>"09/07/1993"</f>
        <v>09/07/1993</v>
      </c>
      <c r="D172" s="4" t="s">
        <v>105</v>
      </c>
      <c r="E172" s="4" t="s">
        <v>4</v>
      </c>
      <c r="F172" s="4" t="s">
        <v>5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x14ac:dyDescent="0.25">
      <c r="A173" s="4">
        <v>171</v>
      </c>
      <c r="B173" s="4" t="s">
        <v>325</v>
      </c>
      <c r="C173" s="4" t="str">
        <f>"08/11/2010"</f>
        <v>08/11/2010</v>
      </c>
      <c r="D173" s="4" t="s">
        <v>326</v>
      </c>
      <c r="E173" s="4" t="s">
        <v>4</v>
      </c>
      <c r="F173" s="4" t="s">
        <v>327</v>
      </c>
      <c r="G173" s="4" t="s">
        <v>328</v>
      </c>
      <c r="H173" s="4" t="s">
        <v>329</v>
      </c>
      <c r="I173" s="4" t="s">
        <v>330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x14ac:dyDescent="0.25">
      <c r="A174" s="4">
        <v>172</v>
      </c>
      <c r="B174" s="4" t="s">
        <v>388</v>
      </c>
      <c r="C174" s="4" t="str">
        <f>"11/03/2013"</f>
        <v>11/03/2013</v>
      </c>
      <c r="D174" s="4" t="s">
        <v>389</v>
      </c>
      <c r="E174" s="4" t="s">
        <v>4</v>
      </c>
      <c r="F174" s="4" t="s">
        <v>181</v>
      </c>
      <c r="G174" s="4" t="s">
        <v>182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x14ac:dyDescent="0.25">
      <c r="A175" s="4">
        <v>173</v>
      </c>
      <c r="B175" s="4" t="s">
        <v>294</v>
      </c>
      <c r="C175" s="4" t="str">
        <f>"18/11/2009"</f>
        <v>18/11/2009</v>
      </c>
      <c r="D175" s="4" t="s">
        <v>295</v>
      </c>
      <c r="E175" s="4" t="s">
        <v>4</v>
      </c>
      <c r="F175" s="4" t="s">
        <v>48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x14ac:dyDescent="0.25">
      <c r="A176" s="4">
        <v>174</v>
      </c>
      <c r="B176" s="4" t="s">
        <v>32</v>
      </c>
      <c r="C176" s="4" t="str">
        <f>"18/01/1989"</f>
        <v>18/01/1989</v>
      </c>
      <c r="D176" s="4" t="s">
        <v>33</v>
      </c>
      <c r="E176" s="4" t="s">
        <v>4</v>
      </c>
      <c r="F176" s="4" t="s">
        <v>5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x14ac:dyDescent="0.25">
      <c r="A177" s="4">
        <v>175</v>
      </c>
      <c r="B177" s="4" t="s">
        <v>72</v>
      </c>
      <c r="C177" s="4" t="str">
        <f>"17/06/1991"</f>
        <v>17/06/1991</v>
      </c>
      <c r="D177" s="4" t="s">
        <v>73</v>
      </c>
      <c r="E177" s="4" t="s">
        <v>4</v>
      </c>
      <c r="F177" s="4" t="s">
        <v>5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x14ac:dyDescent="0.25">
      <c r="A178" s="4">
        <v>176</v>
      </c>
      <c r="B178" s="4" t="s">
        <v>238</v>
      </c>
      <c r="C178" s="4" t="str">
        <f>"29/05/2007"</f>
        <v>29/05/2007</v>
      </c>
      <c r="D178" s="4" t="s">
        <v>239</v>
      </c>
      <c r="E178" s="4" t="s">
        <v>185</v>
      </c>
      <c r="F178" s="4" t="s">
        <v>240</v>
      </c>
      <c r="G178" s="4"/>
      <c r="H178" s="4"/>
      <c r="I178" s="4"/>
      <c r="J178" s="4"/>
      <c r="K178" s="4"/>
      <c r="L178" s="4" t="s">
        <v>4</v>
      </c>
      <c r="M178" s="4" t="str">
        <f>"29/05/2007"</f>
        <v>29/05/2007</v>
      </c>
      <c r="N178" s="4" t="s">
        <v>241</v>
      </c>
      <c r="O178" s="4" t="s">
        <v>242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x14ac:dyDescent="0.25">
      <c r="A179" s="4">
        <v>177</v>
      </c>
      <c r="B179" s="4" t="s">
        <v>284</v>
      </c>
      <c r="C179" s="4" t="str">
        <f>"27/10/2008"</f>
        <v>27/10/2008</v>
      </c>
      <c r="D179" s="4" t="s">
        <v>285</v>
      </c>
      <c r="E179" s="4" t="s">
        <v>4</v>
      </c>
      <c r="F179" s="4" t="s">
        <v>48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x14ac:dyDescent="0.25">
      <c r="A180" s="4">
        <v>178</v>
      </c>
      <c r="B180" s="4" t="s">
        <v>525</v>
      </c>
      <c r="C180" s="4" t="str">
        <f>"10/11/2023"</f>
        <v>10/11/2023</v>
      </c>
      <c r="D180" s="4" t="s">
        <v>526</v>
      </c>
      <c r="E180" s="4" t="s">
        <v>4</v>
      </c>
      <c r="F180" s="4" t="s">
        <v>348</v>
      </c>
      <c r="G180" s="4" t="s">
        <v>314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x14ac:dyDescent="0.25">
      <c r="A181" s="4">
        <v>179</v>
      </c>
      <c r="B181" s="4" t="s">
        <v>114</v>
      </c>
      <c r="C181" s="4" t="str">
        <f>"09/07/1993"</f>
        <v>09/07/1993</v>
      </c>
      <c r="D181" s="4" t="s">
        <v>115</v>
      </c>
      <c r="E181" s="4" t="s">
        <v>4</v>
      </c>
      <c r="F181" s="4" t="s">
        <v>5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x14ac:dyDescent="0.25">
      <c r="A182" s="4">
        <v>180</v>
      </c>
      <c r="B182" s="4" t="s">
        <v>149</v>
      </c>
      <c r="C182" s="4" t="str">
        <f>"08/09/1995"</f>
        <v>08/09/1995</v>
      </c>
      <c r="D182" s="4" t="s">
        <v>150</v>
      </c>
      <c r="E182" s="4" t="s">
        <v>4</v>
      </c>
      <c r="F182" s="4" t="s">
        <v>5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x14ac:dyDescent="0.25">
      <c r="A183" s="4">
        <v>181</v>
      </c>
      <c r="B183" s="4" t="s">
        <v>374</v>
      </c>
      <c r="C183" s="4" t="str">
        <f>"29/01/2013"</f>
        <v>29/01/2013</v>
      </c>
      <c r="D183" s="4" t="s">
        <v>375</v>
      </c>
      <c r="E183" s="4" t="s">
        <v>4</v>
      </c>
      <c r="F183" s="4" t="s">
        <v>333</v>
      </c>
      <c r="G183" s="4"/>
      <c r="H183" s="4"/>
      <c r="I183" s="4"/>
      <c r="J183" s="4"/>
      <c r="K183" s="4"/>
      <c r="L183" s="4" t="s">
        <v>4</v>
      </c>
      <c r="M183" s="4" t="str">
        <f>"11/03/2013"</f>
        <v>11/03/2013</v>
      </c>
      <c r="N183" s="4" t="s">
        <v>314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x14ac:dyDescent="0.25">
      <c r="A184" s="4">
        <v>182</v>
      </c>
      <c r="B184" s="4" t="s">
        <v>226</v>
      </c>
      <c r="C184" s="4" t="str">
        <f>"20/07/2006"</f>
        <v>20/07/2006</v>
      </c>
      <c r="D184" s="4" t="s">
        <v>227</v>
      </c>
      <c r="E184" s="4" t="s">
        <v>4</v>
      </c>
      <c r="F184" s="4" t="s">
        <v>48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x14ac:dyDescent="0.25">
      <c r="A185" s="4">
        <v>183</v>
      </c>
      <c r="B185" s="4" t="s">
        <v>310</v>
      </c>
      <c r="C185" s="4" t="str">
        <f>"08/11/2010"</f>
        <v>08/11/2010</v>
      </c>
      <c r="D185" s="4" t="s">
        <v>311</v>
      </c>
      <c r="E185" s="4" t="s">
        <v>4</v>
      </c>
      <c r="F185" s="4" t="s">
        <v>210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x14ac:dyDescent="0.25">
      <c r="A186" s="4">
        <v>184</v>
      </c>
      <c r="B186" s="4" t="s">
        <v>74</v>
      </c>
      <c r="C186" s="4" t="str">
        <f>"17/06/1991"</f>
        <v>17/06/1991</v>
      </c>
      <c r="D186" s="4" t="s">
        <v>75</v>
      </c>
      <c r="E186" s="4" t="s">
        <v>4</v>
      </c>
      <c r="F186" s="4" t="s">
        <v>5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x14ac:dyDescent="0.25">
      <c r="A187" s="4">
        <v>185</v>
      </c>
      <c r="B187" s="4" t="s">
        <v>91</v>
      </c>
      <c r="C187" s="4" t="str">
        <f>"14/09/1992"</f>
        <v>14/09/1992</v>
      </c>
      <c r="D187" s="4" t="s">
        <v>92</v>
      </c>
      <c r="E187" s="4" t="s">
        <v>4</v>
      </c>
      <c r="F187" s="4" t="s">
        <v>5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x14ac:dyDescent="0.25">
      <c r="A188" s="4">
        <v>186</v>
      </c>
      <c r="B188" s="4" t="s">
        <v>506</v>
      </c>
      <c r="C188" s="4" t="str">
        <f>"27/04/2022"</f>
        <v>27/04/2022</v>
      </c>
      <c r="D188" s="4" t="s">
        <v>507</v>
      </c>
      <c r="E188" s="4" t="s">
        <v>4</v>
      </c>
      <c r="F188" s="4" t="s">
        <v>348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x14ac:dyDescent="0.25">
      <c r="A189" s="4">
        <v>187</v>
      </c>
      <c r="B189" s="4" t="s">
        <v>167</v>
      </c>
      <c r="C189" s="4" t="str">
        <f>"28/04/2000"</f>
        <v>28/04/2000</v>
      </c>
      <c r="D189" s="4" t="s">
        <v>168</v>
      </c>
      <c r="E189" s="4" t="s">
        <v>4</v>
      </c>
      <c r="F189" s="4" t="s">
        <v>48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x14ac:dyDescent="0.25">
      <c r="A190" s="4">
        <v>188</v>
      </c>
      <c r="B190" s="4" t="s">
        <v>300</v>
      </c>
      <c r="C190" s="4" t="str">
        <f>"18/11/2009"</f>
        <v>18/11/2009</v>
      </c>
      <c r="D190" s="4" t="s">
        <v>301</v>
      </c>
      <c r="E190" s="4" t="s">
        <v>4</v>
      </c>
      <c r="F190" s="4" t="s">
        <v>48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x14ac:dyDescent="0.25">
      <c r="A191" s="4">
        <v>189</v>
      </c>
      <c r="B191" s="4" t="s">
        <v>18</v>
      </c>
      <c r="C191" s="4" t="str">
        <f>"29/12/1986"</f>
        <v>29/12/1986</v>
      </c>
      <c r="D191" s="4" t="s">
        <v>19</v>
      </c>
      <c r="E191" s="4" t="s">
        <v>4</v>
      </c>
      <c r="F191" s="4" t="s">
        <v>5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x14ac:dyDescent="0.25">
      <c r="A192" s="4">
        <v>190</v>
      </c>
      <c r="B192" s="4" t="s">
        <v>304</v>
      </c>
      <c r="C192" s="4" t="str">
        <f>"18/11/2009"</f>
        <v>18/11/2009</v>
      </c>
      <c r="D192" s="4" t="s">
        <v>305</v>
      </c>
      <c r="E192" s="4" t="s">
        <v>4</v>
      </c>
      <c r="F192" s="4" t="s">
        <v>210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x14ac:dyDescent="0.25">
      <c r="A193" s="4">
        <v>191</v>
      </c>
      <c r="B193" s="4" t="s">
        <v>106</v>
      </c>
      <c r="C193" s="4" t="str">
        <f>"09/07/1993"</f>
        <v>09/07/1993</v>
      </c>
      <c r="D193" s="4" t="s">
        <v>107</v>
      </c>
      <c r="E193" s="4" t="s">
        <v>4</v>
      </c>
      <c r="F193" s="4" t="s">
        <v>5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x14ac:dyDescent="0.25">
      <c r="A194" s="4">
        <v>192</v>
      </c>
      <c r="B194" s="4" t="s">
        <v>26</v>
      </c>
      <c r="C194" s="4" t="str">
        <f>"29/11/1988"</f>
        <v>29/11/1988</v>
      </c>
      <c r="D194" s="4" t="s">
        <v>27</v>
      </c>
      <c r="E194" s="4" t="s">
        <v>4</v>
      </c>
      <c r="F194" s="4" t="s">
        <v>5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x14ac:dyDescent="0.25">
      <c r="A195" s="4">
        <v>193</v>
      </c>
      <c r="B195" s="4" t="s">
        <v>10</v>
      </c>
      <c r="C195" s="4" t="str">
        <f>"06/06/1986"</f>
        <v>06/06/1986</v>
      </c>
      <c r="D195" s="4" t="s">
        <v>11</v>
      </c>
      <c r="E195" s="4" t="s">
        <v>4</v>
      </c>
      <c r="F195" s="4" t="s">
        <v>5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x14ac:dyDescent="0.25">
      <c r="A196" s="4">
        <v>194</v>
      </c>
      <c r="B196" s="4" t="s">
        <v>228</v>
      </c>
      <c r="C196" s="4" t="str">
        <f>"11/04/2007"</f>
        <v>11/04/2007</v>
      </c>
      <c r="D196" s="4" t="s">
        <v>229</v>
      </c>
      <c r="E196" s="4" t="s">
        <v>4</v>
      </c>
      <c r="F196" s="4" t="s">
        <v>55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x14ac:dyDescent="0.25">
      <c r="A197" s="4">
        <v>195</v>
      </c>
      <c r="B197" s="4" t="s">
        <v>448</v>
      </c>
      <c r="C197" s="4" t="str">
        <f>"18/02/2016"</f>
        <v>18/02/2016</v>
      </c>
      <c r="D197" s="4" t="s">
        <v>449</v>
      </c>
      <c r="E197" s="4" t="s">
        <v>4</v>
      </c>
      <c r="F197" s="4" t="s">
        <v>181</v>
      </c>
      <c r="G197" s="4" t="s">
        <v>182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x14ac:dyDescent="0.25">
      <c r="A198" s="4">
        <v>196</v>
      </c>
      <c r="B198" s="4" t="s">
        <v>12</v>
      </c>
      <c r="C198" s="4" t="str">
        <f>"06/06/1986"</f>
        <v>06/06/1986</v>
      </c>
      <c r="D198" s="4" t="s">
        <v>13</v>
      </c>
      <c r="E198" s="4" t="s">
        <v>4</v>
      </c>
      <c r="F198" s="4" t="s">
        <v>5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x14ac:dyDescent="0.25">
      <c r="A199" s="4">
        <v>197</v>
      </c>
      <c r="B199" s="4" t="s">
        <v>414</v>
      </c>
      <c r="C199" s="4" t="str">
        <f>"29/04/2014"</f>
        <v>29/04/2014</v>
      </c>
      <c r="D199" s="4" t="s">
        <v>415</v>
      </c>
      <c r="E199" s="4" t="s">
        <v>4</v>
      </c>
      <c r="F199" s="4" t="s">
        <v>55</v>
      </c>
      <c r="G199" s="4" t="s">
        <v>16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x14ac:dyDescent="0.25">
      <c r="A200" s="4">
        <v>198</v>
      </c>
      <c r="B200" s="4" t="s">
        <v>258</v>
      </c>
      <c r="C200" s="4" t="str">
        <f>"27/10/2008"</f>
        <v>27/10/2008</v>
      </c>
      <c r="D200" s="4" t="s">
        <v>259</v>
      </c>
      <c r="E200" s="4" t="s">
        <v>260</v>
      </c>
      <c r="F200" s="4" t="s">
        <v>261</v>
      </c>
      <c r="G200" s="4"/>
      <c r="H200" s="4"/>
      <c r="I200" s="4"/>
      <c r="J200" s="4"/>
      <c r="K200" s="4"/>
      <c r="L200" s="4" t="s">
        <v>262</v>
      </c>
      <c r="M200" s="4" t="str">
        <f>"27/10/2008"</f>
        <v>27/10/2008</v>
      </c>
      <c r="N200" s="4" t="s">
        <v>263</v>
      </c>
      <c r="O200" s="4" t="s">
        <v>264</v>
      </c>
      <c r="P200" s="4" t="s">
        <v>265</v>
      </c>
      <c r="Q200" s="4" t="s">
        <v>266</v>
      </c>
      <c r="R200" s="4" t="s">
        <v>267</v>
      </c>
      <c r="S200" s="4" t="s">
        <v>268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x14ac:dyDescent="0.25">
      <c r="A201" s="4">
        <v>199</v>
      </c>
      <c r="B201" s="4" t="s">
        <v>194</v>
      </c>
      <c r="C201" s="4" t="str">
        <f>"03/12/2003"</f>
        <v>03/12/2003</v>
      </c>
      <c r="D201" s="4" t="s">
        <v>195</v>
      </c>
      <c r="E201" s="4" t="s">
        <v>4</v>
      </c>
      <c r="F201" s="4" t="s">
        <v>196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x14ac:dyDescent="0.25">
      <c r="A202" s="4">
        <v>200</v>
      </c>
      <c r="B202" s="4" t="s">
        <v>479</v>
      </c>
      <c r="C202" s="4" t="str">
        <f>"26/06/2018"</f>
        <v>26/06/2018</v>
      </c>
      <c r="D202" s="4" t="s">
        <v>480</v>
      </c>
      <c r="E202" s="4" t="s">
        <v>4</v>
      </c>
      <c r="F202" s="4" t="s">
        <v>351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x14ac:dyDescent="0.25">
      <c r="A203" s="4">
        <v>201</v>
      </c>
      <c r="B203" s="4" t="s">
        <v>416</v>
      </c>
      <c r="C203" s="4" t="str">
        <f>"29/04/2014"</f>
        <v>29/04/2014</v>
      </c>
      <c r="D203" s="4" t="s">
        <v>417</v>
      </c>
      <c r="E203" s="4" t="s">
        <v>4</v>
      </c>
      <c r="F203" s="4" t="s">
        <v>181</v>
      </c>
      <c r="G203" s="4" t="s">
        <v>418</v>
      </c>
      <c r="H203" s="4" t="s">
        <v>182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x14ac:dyDescent="0.25">
      <c r="A204" s="4">
        <v>202</v>
      </c>
      <c r="B204" s="4" t="s">
        <v>34</v>
      </c>
      <c r="C204" s="4" t="str">
        <f>"10/02/1989"</f>
        <v>10/02/1989</v>
      </c>
      <c r="D204" s="4" t="s">
        <v>35</v>
      </c>
      <c r="E204" s="4" t="s">
        <v>4</v>
      </c>
      <c r="F204" s="4" t="s">
        <v>5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x14ac:dyDescent="0.25">
      <c r="A205" s="4">
        <v>203</v>
      </c>
      <c r="B205" s="4" t="s">
        <v>269</v>
      </c>
      <c r="C205" s="4" t="str">
        <f>"27/10/2008"</f>
        <v>27/10/2008</v>
      </c>
      <c r="D205" s="4" t="s">
        <v>270</v>
      </c>
      <c r="E205" s="4" t="s">
        <v>4</v>
      </c>
      <c r="F205" s="4" t="s">
        <v>48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x14ac:dyDescent="0.25">
      <c r="A206" s="4">
        <v>204</v>
      </c>
      <c r="B206" s="4" t="s">
        <v>502</v>
      </c>
      <c r="C206" s="4" t="str">
        <f>"15/03/2022"</f>
        <v>15/03/2022</v>
      </c>
      <c r="D206" s="4" t="s">
        <v>503</v>
      </c>
      <c r="E206" s="4" t="s">
        <v>4</v>
      </c>
      <c r="F206" s="4" t="s">
        <v>333</v>
      </c>
      <c r="G206" s="4" t="s">
        <v>314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x14ac:dyDescent="0.25">
      <c r="A207" s="4">
        <v>205</v>
      </c>
      <c r="B207" s="4" t="s">
        <v>453</v>
      </c>
      <c r="C207" s="4" t="str">
        <f>"22/04/2016"</f>
        <v>22/04/2016</v>
      </c>
      <c r="D207" s="4" t="s">
        <v>454</v>
      </c>
      <c r="E207" s="4" t="s">
        <v>4</v>
      </c>
      <c r="F207" s="4" t="s">
        <v>320</v>
      </c>
      <c r="G207" s="4" t="s">
        <v>333</v>
      </c>
      <c r="H207" s="4" t="s">
        <v>319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x14ac:dyDescent="0.25">
      <c r="A208" s="4">
        <v>206</v>
      </c>
      <c r="B208" s="4" t="s">
        <v>201</v>
      </c>
      <c r="C208" s="4" t="str">
        <f>"23/04/2004"</f>
        <v>23/04/2004</v>
      </c>
      <c r="D208" s="4" t="s">
        <v>202</v>
      </c>
      <c r="E208" s="4" t="s">
        <v>4</v>
      </c>
      <c r="F208" s="4" t="s">
        <v>48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x14ac:dyDescent="0.25">
      <c r="A209" s="4">
        <v>207</v>
      </c>
      <c r="B209" s="4" t="s">
        <v>192</v>
      </c>
      <c r="C209" s="4" t="str">
        <f>"30/10/2003"</f>
        <v>30/10/2003</v>
      </c>
      <c r="D209" s="4" t="s">
        <v>193</v>
      </c>
      <c r="E209" s="4" t="s">
        <v>78</v>
      </c>
      <c r="F209" s="4" t="s">
        <v>79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x14ac:dyDescent="0.25">
      <c r="A210" s="4">
        <v>208</v>
      </c>
      <c r="B210" s="4" t="s">
        <v>354</v>
      </c>
      <c r="C210" s="4" t="str">
        <f>"07/10/2011"</f>
        <v>07/10/2011</v>
      </c>
      <c r="D210" s="4" t="s">
        <v>355</v>
      </c>
      <c r="E210" s="4" t="s">
        <v>4</v>
      </c>
      <c r="F210" s="4" t="s">
        <v>356</v>
      </c>
      <c r="G210" s="4" t="s">
        <v>333</v>
      </c>
      <c r="H210" s="4"/>
      <c r="I210" s="4"/>
      <c r="J210" s="4"/>
      <c r="K210" s="4"/>
      <c r="L210" s="4" t="s">
        <v>4</v>
      </c>
      <c r="M210" s="4" t="str">
        <f>"29/12/2011"</f>
        <v>29/12/2011</v>
      </c>
      <c r="N210" s="4" t="s">
        <v>348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x14ac:dyDescent="0.25">
      <c r="A211" s="4">
        <v>209</v>
      </c>
      <c r="B211" s="4" t="s">
        <v>58</v>
      </c>
      <c r="C211" s="4" t="str">
        <f>"08/04/1991"</f>
        <v>08/04/1991</v>
      </c>
      <c r="D211" s="4" t="s">
        <v>59</v>
      </c>
      <c r="E211" s="4" t="s">
        <v>4</v>
      </c>
      <c r="F211" s="4" t="s">
        <v>48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x14ac:dyDescent="0.25">
      <c r="A212" s="4">
        <v>210</v>
      </c>
      <c r="B212" s="4" t="s">
        <v>138</v>
      </c>
      <c r="C212" s="4" t="str">
        <f>"09/06/1995"</f>
        <v>09/06/1995</v>
      </c>
      <c r="D212" s="4" t="s">
        <v>139</v>
      </c>
      <c r="E212" s="4" t="s">
        <v>4</v>
      </c>
      <c r="F212" s="4" t="s">
        <v>48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x14ac:dyDescent="0.25">
      <c r="A213" s="4">
        <v>211</v>
      </c>
      <c r="B213" s="4" t="s">
        <v>278</v>
      </c>
      <c r="C213" s="4" t="str">
        <f>"27/10/2008"</f>
        <v>27/10/2008</v>
      </c>
      <c r="D213" s="4" t="s">
        <v>279</v>
      </c>
      <c r="E213" s="4" t="s">
        <v>4</v>
      </c>
      <c r="F213" s="4" t="s">
        <v>48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x14ac:dyDescent="0.25">
      <c r="A214" s="4">
        <v>212</v>
      </c>
      <c r="B214" s="4" t="s">
        <v>38</v>
      </c>
      <c r="C214" s="4" t="str">
        <f>"28/06/1989"</f>
        <v>28/06/1989</v>
      </c>
      <c r="D214" s="4" t="s">
        <v>39</v>
      </c>
      <c r="E214" s="4" t="s">
        <v>4</v>
      </c>
      <c r="F214" s="4" t="s">
        <v>5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x14ac:dyDescent="0.25">
      <c r="A215" s="4">
        <v>213</v>
      </c>
      <c r="B215" s="4" t="s">
        <v>118</v>
      </c>
      <c r="C215" s="4" t="str">
        <f>"09/07/1993"</f>
        <v>09/07/1993</v>
      </c>
      <c r="D215" s="4" t="s">
        <v>119</v>
      </c>
      <c r="E215" s="4" t="s">
        <v>4</v>
      </c>
      <c r="F215" s="4" t="s">
        <v>5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x14ac:dyDescent="0.25">
      <c r="A216" s="4">
        <v>214</v>
      </c>
      <c r="B216" s="4" t="s">
        <v>427</v>
      </c>
      <c r="C216" s="4" t="str">
        <f>"17/02/2015"</f>
        <v>17/02/2015</v>
      </c>
      <c r="D216" s="4" t="s">
        <v>428</v>
      </c>
      <c r="E216" s="4" t="s">
        <v>4</v>
      </c>
      <c r="F216" s="4" t="s">
        <v>333</v>
      </c>
      <c r="G216" s="4" t="s">
        <v>314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x14ac:dyDescent="0.25">
      <c r="A217" s="4">
        <v>215</v>
      </c>
      <c r="B217" s="4" t="s">
        <v>42</v>
      </c>
      <c r="C217" s="4" t="str">
        <f>"29/09/1989"</f>
        <v>29/09/1989</v>
      </c>
      <c r="D217" s="4" t="s">
        <v>43</v>
      </c>
      <c r="E217" s="4" t="s">
        <v>4</v>
      </c>
      <c r="F217" s="4" t="s">
        <v>5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x14ac:dyDescent="0.25">
      <c r="A218" s="4">
        <v>216</v>
      </c>
      <c r="B218" s="4" t="s">
        <v>134</v>
      </c>
      <c r="C218" s="4" t="str">
        <f>"01/07/1994"</f>
        <v>01/07/1994</v>
      </c>
      <c r="D218" s="4" t="s">
        <v>135</v>
      </c>
      <c r="E218" s="4" t="s">
        <v>4</v>
      </c>
      <c r="F218" s="4" t="s">
        <v>48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x14ac:dyDescent="0.25">
      <c r="A219" s="4">
        <v>217</v>
      </c>
      <c r="B219" s="4" t="s">
        <v>286</v>
      </c>
      <c r="C219" s="4" t="str">
        <f>"18/11/2009"</f>
        <v>18/11/2009</v>
      </c>
      <c r="D219" s="4" t="s">
        <v>287</v>
      </c>
      <c r="E219" s="4" t="s">
        <v>2</v>
      </c>
      <c r="F219" s="4" t="s">
        <v>81</v>
      </c>
      <c r="G219" s="4" t="s">
        <v>82</v>
      </c>
      <c r="H219" s="4" t="s">
        <v>84</v>
      </c>
      <c r="I219" s="4"/>
      <c r="J219" s="4"/>
      <c r="K219" s="4"/>
      <c r="L219" s="4" t="s">
        <v>2</v>
      </c>
      <c r="M219" s="4" t="str">
        <f>"29/04/2014"</f>
        <v>29/04/2014</v>
      </c>
      <c r="N219" s="4" t="s">
        <v>288</v>
      </c>
      <c r="O219" s="4" t="s">
        <v>289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x14ac:dyDescent="0.25">
      <c r="A220" s="4">
        <v>218</v>
      </c>
      <c r="B220" s="4" t="s">
        <v>224</v>
      </c>
      <c r="C220" s="4" t="str">
        <f>"02/12/2005"</f>
        <v>02/12/2005</v>
      </c>
      <c r="D220" s="4" t="s">
        <v>225</v>
      </c>
      <c r="E220" s="4" t="s">
        <v>4</v>
      </c>
      <c r="F220" s="4" t="s">
        <v>55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x14ac:dyDescent="0.25">
      <c r="A221" s="4">
        <v>219</v>
      </c>
      <c r="B221" s="4" t="s">
        <v>128</v>
      </c>
      <c r="C221" s="4" t="str">
        <f>"24/09/1993"</f>
        <v>24/09/1993</v>
      </c>
      <c r="D221" s="4" t="s">
        <v>129</v>
      </c>
      <c r="E221" s="4" t="s">
        <v>4</v>
      </c>
      <c r="F221" s="4" t="s">
        <v>5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x14ac:dyDescent="0.25">
      <c r="A222" s="4">
        <v>220</v>
      </c>
      <c r="B222" s="4" t="s">
        <v>163</v>
      </c>
      <c r="C222" s="4" t="str">
        <f>"20/01/2000"</f>
        <v>20/01/2000</v>
      </c>
      <c r="D222" s="4" t="s">
        <v>164</v>
      </c>
      <c r="E222" s="4" t="s">
        <v>4</v>
      </c>
      <c r="F222" s="4" t="s">
        <v>48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x14ac:dyDescent="0.25">
      <c r="A223" s="4">
        <v>221</v>
      </c>
      <c r="B223" s="4" t="s">
        <v>368</v>
      </c>
      <c r="C223" s="4" t="str">
        <f>"29/12/2011"</f>
        <v>29/12/2011</v>
      </c>
      <c r="D223" s="4" t="s">
        <v>369</v>
      </c>
      <c r="E223" s="4" t="s">
        <v>4</v>
      </c>
      <c r="F223" s="4" t="s">
        <v>333</v>
      </c>
      <c r="G223" s="4" t="s">
        <v>314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x14ac:dyDescent="0.25">
      <c r="A224" s="4">
        <v>222</v>
      </c>
      <c r="B224" s="4" t="s">
        <v>126</v>
      </c>
      <c r="C224" s="4" t="str">
        <f>"24/09/1993"</f>
        <v>24/09/1993</v>
      </c>
      <c r="D224" s="4" t="s">
        <v>127</v>
      </c>
      <c r="E224" s="4" t="s">
        <v>4</v>
      </c>
      <c r="F224" s="4" t="s">
        <v>5</v>
      </c>
      <c r="G224" s="4" t="s">
        <v>16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x14ac:dyDescent="0.25">
      <c r="A225" s="5">
        <v>223</v>
      </c>
      <c r="B225" s="5" t="s">
        <v>384</v>
      </c>
      <c r="C225" s="5" t="str">
        <f>"11/03/2013"</f>
        <v>11/03/2013</v>
      </c>
      <c r="D225" s="5" t="s">
        <v>385</v>
      </c>
      <c r="E225" s="5" t="s">
        <v>4</v>
      </c>
      <c r="F225" s="5" t="s">
        <v>55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</sheetData>
  <sortState ref="A3:AD225">
    <sortCondition ref="D2"/>
  </sortState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Ruolo Periti Esperti 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D'Alonzo</dc:creator>
  <cp:lastModifiedBy>Sandra Di Matteo</cp:lastModifiedBy>
  <dcterms:created xsi:type="dcterms:W3CDTF">2026-02-13T09:39:10Z</dcterms:created>
  <dcterms:modified xsi:type="dcterms:W3CDTF">2026-03-18T08:54:22Z</dcterms:modified>
</cp:coreProperties>
</file>